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225"/>
  <workbookPr/>
  <bookViews>
    <workbookView xWindow="600" yWindow="320" windowWidth="25000" windowHeight="15240" activeTab="0"/>
  </bookViews>
  <sheets>
    <sheet name="For KCFC website" sheetId="2" r:id="rId1"/>
    <sheet name="Provided by  Wayne" sheetId="3" r:id="rId2"/>
  </sheets>
  <definedNames/>
  <calcPr calcId="140001"/>
  <extLst/>
</workbook>
</file>

<file path=xl/sharedStrings.xml><?xml version="1.0" encoding="utf-8"?>
<sst xmlns="http://schemas.openxmlformats.org/spreadsheetml/2006/main" count="78" uniqueCount="40">
  <si>
    <t>BUS</t>
  </si>
  <si>
    <t>STARTING</t>
  </si>
  <si>
    <t>AUG</t>
  </si>
  <si>
    <t>SEPT</t>
  </si>
  <si>
    <t>OCT</t>
  </si>
  <si>
    <t>NOV</t>
  </si>
  <si>
    <t>DEC</t>
  </si>
  <si>
    <t>MILEAGE</t>
  </si>
  <si>
    <t>MILES</t>
  </si>
  <si>
    <t>MPG</t>
  </si>
  <si>
    <t>propane</t>
  </si>
  <si>
    <t>diesel</t>
  </si>
  <si>
    <t>JAN</t>
  </si>
  <si>
    <t>FUEL</t>
  </si>
  <si>
    <t>TOTAL</t>
  </si>
  <si>
    <t>M.P.M.</t>
  </si>
  <si>
    <t>Propane cost
$0.23/mile</t>
  </si>
  <si>
    <t>Comparitive Diesel cost
$0.56/mile</t>
  </si>
  <si>
    <t>USED</t>
  </si>
  <si>
    <t>start</t>
  </si>
  <si>
    <t>current</t>
  </si>
  <si>
    <t>fuel?</t>
  </si>
  <si>
    <t>total miles</t>
  </si>
  <si>
    <t>Totals</t>
  </si>
  <si>
    <t>Cost savings</t>
  </si>
  <si>
    <t>Monthly 
Miles Traveled</t>
  </si>
  <si>
    <t>Fuel cost savings</t>
  </si>
  <si>
    <t>Propane 
MPG</t>
  </si>
  <si>
    <t>s</t>
  </si>
  <si>
    <t>Kentucky Clean Fuels Coalition</t>
  </si>
  <si>
    <t>www.kentuckycleanfuels.org</t>
  </si>
  <si>
    <t>Monthly Gallons 
of Propane</t>
  </si>
  <si>
    <t>Bus #1</t>
  </si>
  <si>
    <t>Bus #2</t>
  </si>
  <si>
    <t>Bus #3</t>
  </si>
  <si>
    <t>Crittenden County, KY 
Propane School Bus</t>
  </si>
  <si>
    <t>Starting mileage</t>
  </si>
  <si>
    <t>fuel</t>
  </si>
  <si>
    <t xml:space="preserve">DRAFT </t>
  </si>
  <si>
    <t>Last updated: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</si>
</sst>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_);_(&quot;$&quot;* \(#,##0\);_(&quot;$&quot;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</font>
    <font>
      <sz val="11"/>
      <color rgb="FF76933C"/>
      <name val="Calibri"/>
      <family val="2"/>
    </font>
    <font>
      <u val="single"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3" tint="0.39998000860214233"/>
      <name val="Calibri"/>
      <family val="2"/>
      <scheme val="minor"/>
    </font>
    <font>
      <u val="single"/>
      <sz val="11"/>
      <color theme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D8E4B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6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0" fillId="0" borderId="1" xfId="0" applyBorder="1"/>
    <xf numFmtId="166" fontId="0" fillId="0" borderId="2" xfId="16" applyNumberFormat="1" applyFont="1" applyBorder="1"/>
    <xf numFmtId="166" fontId="0" fillId="0" borderId="0" xfId="16" applyNumberFormat="1" applyFont="1" applyBorder="1"/>
    <xf numFmtId="0" fontId="0" fillId="0" borderId="2" xfId="0" applyBorder="1"/>
    <xf numFmtId="0" fontId="0" fillId="0" borderId="0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/>
    <xf numFmtId="44" fontId="0" fillId="0" borderId="0" xfId="0" applyNumberFormat="1"/>
    <xf numFmtId="0" fontId="0" fillId="0" borderId="5" xfId="0" applyBorder="1"/>
    <xf numFmtId="166" fontId="0" fillId="0" borderId="6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 wrapText="1"/>
    </xf>
    <xf numFmtId="17" fontId="0" fillId="0" borderId="2" xfId="0" applyNumberFormat="1" applyBorder="1"/>
    <xf numFmtId="165" fontId="0" fillId="0" borderId="0" xfId="18" applyNumberFormat="1" applyFont="1" applyBorder="1"/>
    <xf numFmtId="0" fontId="0" fillId="0" borderId="9" xfId="0" applyBorder="1" applyAlignment="1">
      <alignment horizontal="center" wrapText="1"/>
    </xf>
    <xf numFmtId="0" fontId="9" fillId="0" borderId="0" xfId="20"/>
    <xf numFmtId="0" fontId="2" fillId="0" borderId="3" xfId="0" applyFont="1" applyBorder="1"/>
    <xf numFmtId="165" fontId="2" fillId="0" borderId="4" xfId="18" applyNumberFormat="1" applyFont="1" applyBorder="1"/>
    <xf numFmtId="0" fontId="2" fillId="0" borderId="10" xfId="0" applyFont="1" applyBorder="1"/>
    <xf numFmtId="166" fontId="2" fillId="0" borderId="3" xfId="0" applyNumberFormat="1" applyFont="1" applyBorder="1"/>
    <xf numFmtId="166" fontId="2" fillId="0" borderId="4" xfId="0" applyNumberFormat="1" applyFont="1" applyBorder="1"/>
    <xf numFmtId="166" fontId="2" fillId="0" borderId="5" xfId="0" applyNumberFormat="1" applyFont="1" applyBorder="1"/>
    <xf numFmtId="164" fontId="0" fillId="0" borderId="1" xfId="0" applyNumberFormat="1" applyBorder="1"/>
    <xf numFmtId="164" fontId="2" fillId="0" borderId="10" xfId="0" applyNumberFormat="1" applyFont="1" applyBorder="1"/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horizontal="right"/>
    </xf>
    <xf numFmtId="14" fontId="0" fillId="0" borderId="0" xfId="0" applyNumberFormat="1"/>
    <xf numFmtId="0" fontId="2" fillId="0" borderId="0" xfId="0" applyFont="1" applyBorder="1"/>
    <xf numFmtId="165" fontId="2" fillId="0" borderId="0" xfId="18" applyNumberFormat="1" applyFont="1" applyBorder="1"/>
    <xf numFmtId="164" fontId="2" fillId="0" borderId="0" xfId="0" applyNumberFormat="1" applyFont="1" applyBorder="1"/>
    <xf numFmtId="166" fontId="2" fillId="0" borderId="0" xfId="0" applyNumberFormat="1" applyFont="1" applyBorder="1"/>
    <xf numFmtId="165" fontId="12" fillId="0" borderId="0" xfId="18" applyNumberFormat="1" applyFont="1" applyBorder="1"/>
    <xf numFmtId="0" fontId="12" fillId="0" borderId="1" xfId="0" applyFont="1" applyBorder="1"/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" fillId="0" borderId="0" xfId="0" applyFont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Followed Hyperlin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entuckycleanfuels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 topLeftCell="A4">
      <selection activeCell="K17" sqref="K17"/>
    </sheetView>
  </sheetViews>
  <sheetFormatPr defaultColWidth="8.8515625" defaultRowHeight="15"/>
  <cols>
    <col min="1" max="1" width="24.8515625" style="0" customWidth="1"/>
    <col min="2" max="2" width="15.28125" style="0" customWidth="1"/>
    <col min="3" max="3" width="18.28125" style="0" customWidth="1"/>
    <col min="4" max="4" width="9.7109375" style="0" customWidth="1"/>
    <col min="5" max="5" width="12.421875" style="0" customWidth="1"/>
    <col min="6" max="6" width="14.00390625" style="0" customWidth="1"/>
    <col min="7" max="7" width="13.28125" style="0" customWidth="1"/>
  </cols>
  <sheetData>
    <row r="1" spans="1:11" ht="42" customHeight="1">
      <c r="A1" s="59" t="s">
        <v>35</v>
      </c>
      <c r="B1" s="60"/>
      <c r="C1" s="60"/>
      <c r="D1" s="60"/>
      <c r="E1" s="60"/>
      <c r="F1" s="60"/>
      <c r="G1" s="60"/>
      <c r="H1" s="58" t="s">
        <v>38</v>
      </c>
      <c r="I1" s="58"/>
      <c r="J1" s="58"/>
      <c r="K1" s="58"/>
    </row>
    <row r="2" spans="1:11" ht="15">
      <c r="A2" t="s">
        <v>29</v>
      </c>
      <c r="H2" s="58"/>
      <c r="I2" s="58"/>
      <c r="J2" s="58"/>
      <c r="K2" s="58"/>
    </row>
    <row r="3" spans="1:4" ht="15" thickBot="1">
      <c r="A3" s="31" t="s">
        <v>30</v>
      </c>
      <c r="C3" t="s">
        <v>39</v>
      </c>
      <c r="D3" s="45">
        <f ca="1">TODAY()</f>
        <v>41816</v>
      </c>
    </row>
    <row r="4" spans="1:7" ht="15" thickBot="1">
      <c r="A4" s="64" t="s">
        <v>32</v>
      </c>
      <c r="B4" s="65"/>
      <c r="C4" s="65"/>
      <c r="D4" s="66"/>
      <c r="E4" s="61" t="s">
        <v>26</v>
      </c>
      <c r="F4" s="62"/>
      <c r="G4" s="63"/>
    </row>
    <row r="5" spans="1:7" ht="43" thickBot="1">
      <c r="A5" s="26"/>
      <c r="B5" s="27" t="s">
        <v>25</v>
      </c>
      <c r="C5" s="27" t="s">
        <v>31</v>
      </c>
      <c r="D5" s="30" t="s">
        <v>27</v>
      </c>
      <c r="E5" s="19" t="s">
        <v>16</v>
      </c>
      <c r="F5" s="20" t="s">
        <v>17</v>
      </c>
      <c r="G5" s="23" t="s">
        <v>24</v>
      </c>
    </row>
    <row r="6" spans="1:7" ht="15">
      <c r="A6" s="44" t="s">
        <v>36</v>
      </c>
      <c r="B6" s="29">
        <v>594</v>
      </c>
      <c r="C6" s="40"/>
      <c r="D6" s="41"/>
      <c r="E6" s="42"/>
      <c r="F6" s="43"/>
      <c r="G6" s="25"/>
    </row>
    <row r="7" spans="1:9" ht="15">
      <c r="A7" s="28">
        <v>41487</v>
      </c>
      <c r="B7" s="29">
        <v>1403</v>
      </c>
      <c r="C7" s="29">
        <v>334</v>
      </c>
      <c r="D7" s="38">
        <f>B7/C7</f>
        <v>4.200598802395209</v>
      </c>
      <c r="E7" s="15">
        <f aca="true" t="shared" si="0" ref="E7:E14">B7*0.23</f>
        <v>322.69</v>
      </c>
      <c r="F7" s="16">
        <f aca="true" t="shared" si="1" ref="F7:F14">B7*0.56</f>
        <v>785.6800000000001</v>
      </c>
      <c r="G7" s="24">
        <f>F7-E7</f>
        <v>462.99000000000007</v>
      </c>
      <c r="I7" t="s">
        <v>28</v>
      </c>
    </row>
    <row r="8" spans="1:7" ht="15">
      <c r="A8" s="28">
        <v>41518</v>
      </c>
      <c r="B8" s="29">
        <f>'Provided by  Wayne'!J4</f>
        <v>1724</v>
      </c>
      <c r="C8" s="29">
        <f>'Provided by  Wayne'!H4</f>
        <v>355</v>
      </c>
      <c r="D8" s="38">
        <f>B8/C8</f>
        <v>4.856338028169014</v>
      </c>
      <c r="E8" s="15">
        <f t="shared" si="0"/>
        <v>396.52000000000004</v>
      </c>
      <c r="F8" s="16">
        <f t="shared" si="1"/>
        <v>965.44</v>
      </c>
      <c r="G8" s="24">
        <f aca="true" t="shared" si="2" ref="G8:G11">F8-E8</f>
        <v>568.9200000000001</v>
      </c>
    </row>
    <row r="9" spans="1:7" ht="15">
      <c r="A9" s="28">
        <v>41548</v>
      </c>
      <c r="B9" s="29">
        <f>'Provided by  Wayne'!M4</f>
        <v>985</v>
      </c>
      <c r="C9" s="29">
        <f>'Provided by  Wayne'!N4</f>
        <v>207</v>
      </c>
      <c r="D9" s="38">
        <f>B9/C9</f>
        <v>4.758454106280193</v>
      </c>
      <c r="E9" s="15">
        <f t="shared" si="0"/>
        <v>226.55</v>
      </c>
      <c r="F9" s="16">
        <f t="shared" si="1"/>
        <v>551.6</v>
      </c>
      <c r="G9" s="24">
        <f t="shared" si="2"/>
        <v>325.05</v>
      </c>
    </row>
    <row r="10" spans="1:7" ht="15">
      <c r="A10" s="28">
        <v>41579</v>
      </c>
      <c r="B10" s="29">
        <f>'Provided by  Wayne'!R4</f>
        <v>1101</v>
      </c>
      <c r="C10" s="29">
        <f>'Provided by  Wayne'!P4</f>
        <v>244</v>
      </c>
      <c r="D10" s="38">
        <f>B10/C10</f>
        <v>4.512295081967213</v>
      </c>
      <c r="E10" s="15">
        <f t="shared" si="0"/>
        <v>253.23000000000002</v>
      </c>
      <c r="F10" s="16">
        <f t="shared" si="1"/>
        <v>616.5600000000001</v>
      </c>
      <c r="G10" s="24">
        <f t="shared" si="2"/>
        <v>363.33000000000004</v>
      </c>
    </row>
    <row r="11" spans="1:7" ht="15">
      <c r="A11" s="28">
        <v>41609</v>
      </c>
      <c r="B11" s="29">
        <f>'Provided by  Wayne'!V4</f>
        <v>629</v>
      </c>
      <c r="C11" s="29">
        <f>'Provided by  Wayne'!T4</f>
        <v>140</v>
      </c>
      <c r="D11" s="38">
        <f>B11/C11</f>
        <v>4.492857142857143</v>
      </c>
      <c r="E11" s="15">
        <f t="shared" si="0"/>
        <v>144.67000000000002</v>
      </c>
      <c r="F11" s="16">
        <f t="shared" si="1"/>
        <v>352.24</v>
      </c>
      <c r="G11" s="24">
        <f t="shared" si="2"/>
        <v>207.57</v>
      </c>
    </row>
    <row r="12" spans="1:7" ht="15">
      <c r="A12" s="28">
        <v>41640</v>
      </c>
      <c r="B12" s="29">
        <v>1016</v>
      </c>
      <c r="C12" s="29">
        <v>219</v>
      </c>
      <c r="D12" s="38">
        <f aca="true" t="shared" si="3" ref="D12">B12/C12</f>
        <v>4.639269406392694</v>
      </c>
      <c r="E12" s="15">
        <f t="shared" si="0"/>
        <v>233.68</v>
      </c>
      <c r="F12" s="16">
        <f t="shared" si="1"/>
        <v>568.96</v>
      </c>
      <c r="G12" s="24">
        <f>F12-E12</f>
        <v>335.28000000000003</v>
      </c>
    </row>
    <row r="13" spans="1:7" ht="15">
      <c r="A13" s="28">
        <v>41671</v>
      </c>
      <c r="B13" s="29">
        <v>1034</v>
      </c>
      <c r="C13" s="29">
        <v>240</v>
      </c>
      <c r="D13" s="38">
        <v>4.3</v>
      </c>
      <c r="E13" s="15">
        <f t="shared" si="0"/>
        <v>237.82000000000002</v>
      </c>
      <c r="F13" s="16">
        <f t="shared" si="1"/>
        <v>579.0400000000001</v>
      </c>
      <c r="G13" s="24">
        <f aca="true" t="shared" si="4" ref="G13:G14">F13-E13</f>
        <v>341.22</v>
      </c>
    </row>
    <row r="14" spans="1:7" ht="15">
      <c r="A14" s="28">
        <v>41699</v>
      </c>
      <c r="B14" s="29">
        <v>1466</v>
      </c>
      <c r="C14" s="29">
        <v>310</v>
      </c>
      <c r="D14" s="38">
        <v>4.66</v>
      </c>
      <c r="E14" s="15">
        <f t="shared" si="0"/>
        <v>337.18</v>
      </c>
      <c r="F14" s="16">
        <f t="shared" si="1"/>
        <v>820.96</v>
      </c>
      <c r="G14" s="24">
        <f t="shared" si="4"/>
        <v>483.78000000000003</v>
      </c>
    </row>
    <row r="15" spans="1:7" ht="15">
      <c r="A15" s="28">
        <v>41730</v>
      </c>
      <c r="B15" s="29">
        <v>1550</v>
      </c>
      <c r="C15" s="29">
        <v>322</v>
      </c>
      <c r="D15" s="14">
        <v>4.81</v>
      </c>
      <c r="E15" s="15">
        <f aca="true" t="shared" si="5" ref="E15:E23">B15*0.23</f>
        <v>356.5</v>
      </c>
      <c r="F15" s="16">
        <f aca="true" t="shared" si="6" ref="F15:F23">B15*0.56</f>
        <v>868.0000000000001</v>
      </c>
      <c r="G15" s="24">
        <f aca="true" t="shared" si="7" ref="G15:G23">F15-E15</f>
        <v>511.5000000000001</v>
      </c>
    </row>
    <row r="16" spans="1:7" ht="15">
      <c r="A16" s="28">
        <v>41760</v>
      </c>
      <c r="B16" s="50">
        <v>1220</v>
      </c>
      <c r="C16" s="50">
        <v>247</v>
      </c>
      <c r="D16" s="51">
        <v>4.93</v>
      </c>
      <c r="E16" s="15">
        <f t="shared" si="5"/>
        <v>280.6</v>
      </c>
      <c r="F16" s="16">
        <f t="shared" si="6"/>
        <v>683.2</v>
      </c>
      <c r="G16" s="24">
        <f t="shared" si="7"/>
        <v>402.6</v>
      </c>
    </row>
    <row r="17" spans="1:7" ht="15">
      <c r="A17" s="28">
        <v>41791</v>
      </c>
      <c r="B17" s="29"/>
      <c r="C17" s="29"/>
      <c r="D17" s="14"/>
      <c r="E17" s="15">
        <f t="shared" si="5"/>
        <v>0</v>
      </c>
      <c r="F17" s="16">
        <f t="shared" si="6"/>
        <v>0</v>
      </c>
      <c r="G17" s="24">
        <f t="shared" si="7"/>
        <v>0</v>
      </c>
    </row>
    <row r="18" spans="1:7" ht="15">
      <c r="A18" s="28">
        <v>41821</v>
      </c>
      <c r="B18" s="29"/>
      <c r="C18" s="29"/>
      <c r="D18" s="14"/>
      <c r="E18" s="15">
        <f t="shared" si="5"/>
        <v>0</v>
      </c>
      <c r="F18" s="16">
        <f t="shared" si="6"/>
        <v>0</v>
      </c>
      <c r="G18" s="24">
        <f t="shared" si="7"/>
        <v>0</v>
      </c>
    </row>
    <row r="19" spans="1:7" ht="15">
      <c r="A19" s="28">
        <v>41852</v>
      </c>
      <c r="B19" s="29"/>
      <c r="C19" s="29"/>
      <c r="D19" s="14"/>
      <c r="E19" s="15">
        <f t="shared" si="5"/>
        <v>0</v>
      </c>
      <c r="F19" s="16">
        <f t="shared" si="6"/>
        <v>0</v>
      </c>
      <c r="G19" s="24">
        <f t="shared" si="7"/>
        <v>0</v>
      </c>
    </row>
    <row r="20" spans="1:7" ht="15">
      <c r="A20" s="28">
        <v>41883</v>
      </c>
      <c r="B20" s="29"/>
      <c r="C20" s="29"/>
      <c r="D20" s="14"/>
      <c r="E20" s="15">
        <f t="shared" si="5"/>
        <v>0</v>
      </c>
      <c r="F20" s="16">
        <f t="shared" si="6"/>
        <v>0</v>
      </c>
      <c r="G20" s="24">
        <f t="shared" si="7"/>
        <v>0</v>
      </c>
    </row>
    <row r="21" spans="1:7" ht="15">
      <c r="A21" s="28">
        <v>41913</v>
      </c>
      <c r="B21" s="29"/>
      <c r="C21" s="29"/>
      <c r="D21" s="14"/>
      <c r="E21" s="15">
        <f t="shared" si="5"/>
        <v>0</v>
      </c>
      <c r="F21" s="16">
        <f t="shared" si="6"/>
        <v>0</v>
      </c>
      <c r="G21" s="24">
        <f t="shared" si="7"/>
        <v>0</v>
      </c>
    </row>
    <row r="22" spans="1:7" ht="15">
      <c r="A22" s="28">
        <v>41944</v>
      </c>
      <c r="B22" s="29"/>
      <c r="C22" s="29"/>
      <c r="D22" s="14"/>
      <c r="E22" s="15">
        <f t="shared" si="5"/>
        <v>0</v>
      </c>
      <c r="F22" s="16">
        <f t="shared" si="6"/>
        <v>0</v>
      </c>
      <c r="G22" s="24">
        <f t="shared" si="7"/>
        <v>0</v>
      </c>
    </row>
    <row r="23" spans="1:7" ht="15" thickBot="1">
      <c r="A23" s="28">
        <v>41974</v>
      </c>
      <c r="B23" s="29"/>
      <c r="C23" s="29"/>
      <c r="D23" s="14"/>
      <c r="E23" s="15">
        <f t="shared" si="5"/>
        <v>0</v>
      </c>
      <c r="F23" s="16">
        <f t="shared" si="6"/>
        <v>0</v>
      </c>
      <c r="G23" s="24">
        <f t="shared" si="7"/>
        <v>0</v>
      </c>
    </row>
    <row r="24" spans="1:7" ht="15" thickBot="1">
      <c r="A24" s="32" t="s">
        <v>23</v>
      </c>
      <c r="B24" s="33">
        <f>SUM(B6:B23)</f>
        <v>12722</v>
      </c>
      <c r="C24" s="33">
        <f>SUM(C6:C23)</f>
        <v>2618</v>
      </c>
      <c r="D24" s="39">
        <f>AVERAGE(D6:D23)</f>
        <v>4.615981256806147</v>
      </c>
      <c r="E24" s="35">
        <f>SUM(E7:E23)</f>
        <v>2789.44</v>
      </c>
      <c r="F24" s="36">
        <f>SUM(F7:F23)</f>
        <v>6791.68</v>
      </c>
      <c r="G24" s="37">
        <f>SUM(G7:G23)</f>
        <v>4002.24</v>
      </c>
    </row>
    <row r="25" spans="1:7" s="21" customFormat="1" ht="15">
      <c r="A25" s="46"/>
      <c r="B25" s="47"/>
      <c r="C25" s="47"/>
      <c r="D25" s="48"/>
      <c r="E25" s="49"/>
      <c r="F25" s="49"/>
      <c r="G25" s="49"/>
    </row>
    <row r="26" spans="1:7" ht="15">
      <c r="A26" s="46"/>
      <c r="B26" s="47"/>
      <c r="C26" s="47"/>
      <c r="D26" s="48"/>
      <c r="E26" s="49"/>
      <c r="F26" s="49"/>
      <c r="G26" s="49"/>
    </row>
    <row r="27" spans="1:7" ht="15">
      <c r="A27" s="46"/>
      <c r="B27" s="47"/>
      <c r="C27" s="47"/>
      <c r="D27" s="48"/>
      <c r="E27" s="49"/>
      <c r="F27" s="49"/>
      <c r="G27" s="49"/>
    </row>
    <row r="28" spans="1:7" ht="15">
      <c r="A28" s="46"/>
      <c r="B28" s="47"/>
      <c r="C28" s="47"/>
      <c r="D28" s="48"/>
      <c r="E28" s="49"/>
      <c r="F28" s="49"/>
      <c r="G28" s="49"/>
    </row>
    <row r="29" spans="1:7" ht="15">
      <c r="A29" s="46"/>
      <c r="B29" s="47"/>
      <c r="C29" s="47"/>
      <c r="D29" s="48"/>
      <c r="E29" s="49"/>
      <c r="F29" s="49"/>
      <c r="G29" s="49"/>
    </row>
    <row r="30" ht="15" thickBot="1">
      <c r="G30" s="22"/>
    </row>
    <row r="31" spans="1:7" ht="15" thickBot="1">
      <c r="A31" s="67" t="s">
        <v>33</v>
      </c>
      <c r="B31" s="68"/>
      <c r="C31" s="68"/>
      <c r="D31" s="69"/>
      <c r="E31" s="70" t="s">
        <v>26</v>
      </c>
      <c r="F31" s="71"/>
      <c r="G31" s="72"/>
    </row>
    <row r="32" spans="1:7" ht="43" thickBot="1">
      <c r="A32" s="26"/>
      <c r="B32" s="27" t="s">
        <v>25</v>
      </c>
      <c r="C32" s="27" t="s">
        <v>31</v>
      </c>
      <c r="D32" s="30" t="s">
        <v>27</v>
      </c>
      <c r="E32" s="19" t="s">
        <v>16</v>
      </c>
      <c r="F32" s="20" t="s">
        <v>17</v>
      </c>
      <c r="G32" s="23" t="s">
        <v>24</v>
      </c>
    </row>
    <row r="33" spans="1:7" ht="15">
      <c r="A33" s="28">
        <v>41730</v>
      </c>
      <c r="B33" s="29"/>
      <c r="C33" s="29"/>
      <c r="D33" s="14"/>
      <c r="E33" s="15">
        <f aca="true" t="shared" si="8" ref="E33:E40">B33*0.23</f>
        <v>0</v>
      </c>
      <c r="F33" s="16">
        <f aca="true" t="shared" si="9" ref="F33:F40">B33*0.56</f>
        <v>0</v>
      </c>
      <c r="G33" s="24">
        <f>F33-E33</f>
        <v>0</v>
      </c>
    </row>
    <row r="34" spans="1:7" ht="15">
      <c r="A34" s="28">
        <v>41760</v>
      </c>
      <c r="B34" s="29">
        <v>1435</v>
      </c>
      <c r="C34" s="29">
        <v>275</v>
      </c>
      <c r="D34" s="14">
        <v>5.21</v>
      </c>
      <c r="E34" s="15">
        <f t="shared" si="8"/>
        <v>330.05</v>
      </c>
      <c r="F34" s="16">
        <f t="shared" si="9"/>
        <v>803.6</v>
      </c>
      <c r="G34" s="24">
        <f aca="true" t="shared" si="10" ref="G34:G37">F34-E34</f>
        <v>473.55</v>
      </c>
    </row>
    <row r="35" spans="1:7" ht="15">
      <c r="A35" s="28">
        <v>41791</v>
      </c>
      <c r="B35" s="29"/>
      <c r="C35" s="29"/>
      <c r="D35" s="14"/>
      <c r="E35" s="15">
        <f t="shared" si="8"/>
        <v>0</v>
      </c>
      <c r="F35" s="16">
        <f t="shared" si="9"/>
        <v>0</v>
      </c>
      <c r="G35" s="24">
        <f t="shared" si="10"/>
        <v>0</v>
      </c>
    </row>
    <row r="36" spans="1:7" ht="15">
      <c r="A36" s="28">
        <v>41821</v>
      </c>
      <c r="B36" s="29"/>
      <c r="C36" s="29"/>
      <c r="D36" s="14"/>
      <c r="E36" s="15">
        <f t="shared" si="8"/>
        <v>0</v>
      </c>
      <c r="F36" s="16">
        <f t="shared" si="9"/>
        <v>0</v>
      </c>
      <c r="G36" s="24">
        <f t="shared" si="10"/>
        <v>0</v>
      </c>
    </row>
    <row r="37" spans="1:7" ht="15">
      <c r="A37" s="28">
        <v>41852</v>
      </c>
      <c r="B37" s="29"/>
      <c r="C37" s="29"/>
      <c r="D37" s="14"/>
      <c r="E37" s="15">
        <f t="shared" si="8"/>
        <v>0</v>
      </c>
      <c r="F37" s="16">
        <f t="shared" si="9"/>
        <v>0</v>
      </c>
      <c r="G37" s="24">
        <f t="shared" si="10"/>
        <v>0</v>
      </c>
    </row>
    <row r="38" spans="1:7" ht="15">
      <c r="A38" s="28">
        <v>41883</v>
      </c>
      <c r="B38" s="29"/>
      <c r="C38" s="29"/>
      <c r="D38" s="14"/>
      <c r="E38" s="15">
        <f t="shared" si="8"/>
        <v>0</v>
      </c>
      <c r="F38" s="16">
        <f t="shared" si="9"/>
        <v>0</v>
      </c>
      <c r="G38" s="24">
        <f>F38-E38</f>
        <v>0</v>
      </c>
    </row>
    <row r="39" spans="1:7" ht="15">
      <c r="A39" s="28">
        <v>41913</v>
      </c>
      <c r="B39" s="29"/>
      <c r="C39" s="29"/>
      <c r="D39" s="14"/>
      <c r="E39" s="15">
        <f t="shared" si="8"/>
        <v>0</v>
      </c>
      <c r="F39" s="16">
        <f t="shared" si="9"/>
        <v>0</v>
      </c>
      <c r="G39" s="24">
        <f aca="true" t="shared" si="11" ref="G39:G40">F39-E39</f>
        <v>0</v>
      </c>
    </row>
    <row r="40" spans="1:7" ht="15">
      <c r="A40" s="28">
        <v>41944</v>
      </c>
      <c r="B40" s="29"/>
      <c r="C40" s="29"/>
      <c r="D40" s="14"/>
      <c r="E40" s="15">
        <f t="shared" si="8"/>
        <v>0</v>
      </c>
      <c r="F40" s="16">
        <f t="shared" si="9"/>
        <v>0</v>
      </c>
      <c r="G40" s="24">
        <f t="shared" si="11"/>
        <v>0</v>
      </c>
    </row>
    <row r="41" spans="1:7" ht="15" thickBot="1">
      <c r="A41" s="28">
        <v>41974</v>
      </c>
      <c r="B41" s="29"/>
      <c r="C41" s="29"/>
      <c r="D41" s="14"/>
      <c r="E41" s="17"/>
      <c r="F41" s="18"/>
      <c r="G41" s="25"/>
    </row>
    <row r="42" spans="1:7" ht="15" thickBot="1">
      <c r="A42" s="32" t="s">
        <v>23</v>
      </c>
      <c r="B42" s="33">
        <f>SUM(B33:B41)</f>
        <v>1435</v>
      </c>
      <c r="C42" s="33">
        <f>SUM(C33:C41)</f>
        <v>275</v>
      </c>
      <c r="D42" s="34"/>
      <c r="E42" s="35">
        <f>SUM(E33:E41)</f>
        <v>330.05</v>
      </c>
      <c r="F42" s="36">
        <f>SUM(F33:F41)</f>
        <v>803.6</v>
      </c>
      <c r="G42" s="37">
        <f>SUM(G33:G41)</f>
        <v>473.55</v>
      </c>
    </row>
    <row r="43" ht="15" thickBot="1"/>
    <row r="44" spans="1:7" ht="15" thickBot="1">
      <c r="A44" s="52" t="s">
        <v>34</v>
      </c>
      <c r="B44" s="53"/>
      <c r="C44" s="53"/>
      <c r="D44" s="54"/>
      <c r="E44" s="55" t="s">
        <v>26</v>
      </c>
      <c r="F44" s="56"/>
      <c r="G44" s="57"/>
    </row>
    <row r="45" spans="1:7" ht="43" thickBot="1">
      <c r="A45" s="26"/>
      <c r="B45" s="27" t="s">
        <v>25</v>
      </c>
      <c r="C45" s="27" t="s">
        <v>31</v>
      </c>
      <c r="D45" s="30" t="s">
        <v>27</v>
      </c>
      <c r="E45" s="19" t="s">
        <v>16</v>
      </c>
      <c r="F45" s="20" t="s">
        <v>17</v>
      </c>
      <c r="G45" s="23" t="s">
        <v>24</v>
      </c>
    </row>
    <row r="46" spans="1:7" ht="15">
      <c r="A46" s="28">
        <v>41730</v>
      </c>
      <c r="B46" s="29"/>
      <c r="C46" s="29"/>
      <c r="D46" s="14"/>
      <c r="E46" s="15">
        <f aca="true" t="shared" si="12" ref="E46:E53">B46*0.23</f>
        <v>0</v>
      </c>
      <c r="F46" s="16">
        <f aca="true" t="shared" si="13" ref="F46:F53">B46*0.56</f>
        <v>0</v>
      </c>
      <c r="G46" s="24">
        <f>F46-E46</f>
        <v>0</v>
      </c>
    </row>
    <row r="47" spans="1:7" ht="15">
      <c r="A47" s="28">
        <v>41760</v>
      </c>
      <c r="B47" s="29">
        <v>1378</v>
      </c>
      <c r="C47" s="29">
        <v>328</v>
      </c>
      <c r="D47" s="14">
        <v>4.21</v>
      </c>
      <c r="E47" s="15">
        <f t="shared" si="12"/>
        <v>316.94</v>
      </c>
      <c r="F47" s="16">
        <f t="shared" si="13"/>
        <v>771.6800000000001</v>
      </c>
      <c r="G47" s="24">
        <f aca="true" t="shared" si="14" ref="G47:G50">F47-E47</f>
        <v>454.74000000000007</v>
      </c>
    </row>
    <row r="48" spans="1:7" ht="15">
      <c r="A48" s="28">
        <v>41791</v>
      </c>
      <c r="B48" s="29"/>
      <c r="C48" s="29"/>
      <c r="D48" s="14"/>
      <c r="E48" s="15">
        <f t="shared" si="12"/>
        <v>0</v>
      </c>
      <c r="F48" s="16">
        <f t="shared" si="13"/>
        <v>0</v>
      </c>
      <c r="G48" s="24">
        <f t="shared" si="14"/>
        <v>0</v>
      </c>
    </row>
    <row r="49" spans="1:7" ht="15">
      <c r="A49" s="28">
        <v>41821</v>
      </c>
      <c r="B49" s="29"/>
      <c r="C49" s="29"/>
      <c r="D49" s="14"/>
      <c r="E49" s="15">
        <f t="shared" si="12"/>
        <v>0</v>
      </c>
      <c r="F49" s="16">
        <f t="shared" si="13"/>
        <v>0</v>
      </c>
      <c r="G49" s="24">
        <f t="shared" si="14"/>
        <v>0</v>
      </c>
    </row>
    <row r="50" spans="1:7" ht="15">
      <c r="A50" s="28">
        <v>41852</v>
      </c>
      <c r="B50" s="29"/>
      <c r="C50" s="29"/>
      <c r="D50" s="14"/>
      <c r="E50" s="15">
        <f t="shared" si="12"/>
        <v>0</v>
      </c>
      <c r="F50" s="16">
        <f t="shared" si="13"/>
        <v>0</v>
      </c>
      <c r="G50" s="24">
        <f t="shared" si="14"/>
        <v>0</v>
      </c>
    </row>
    <row r="51" spans="1:7" ht="15">
      <c r="A51" s="28">
        <v>41883</v>
      </c>
      <c r="B51" s="29"/>
      <c r="C51" s="29"/>
      <c r="D51" s="14"/>
      <c r="E51" s="15">
        <f t="shared" si="12"/>
        <v>0</v>
      </c>
      <c r="F51" s="16">
        <f t="shared" si="13"/>
        <v>0</v>
      </c>
      <c r="G51" s="24">
        <f>F51-E51</f>
        <v>0</v>
      </c>
    </row>
    <row r="52" spans="1:7" ht="15">
      <c r="A52" s="28">
        <v>41913</v>
      </c>
      <c r="B52" s="29"/>
      <c r="C52" s="29"/>
      <c r="D52" s="14"/>
      <c r="E52" s="15">
        <f t="shared" si="12"/>
        <v>0</v>
      </c>
      <c r="F52" s="16">
        <f t="shared" si="13"/>
        <v>0</v>
      </c>
      <c r="G52" s="24">
        <f aca="true" t="shared" si="15" ref="G52:G53">F52-E52</f>
        <v>0</v>
      </c>
    </row>
    <row r="53" spans="1:7" ht="15">
      <c r="A53" s="28">
        <v>41944</v>
      </c>
      <c r="B53" s="29"/>
      <c r="C53" s="29"/>
      <c r="D53" s="14"/>
      <c r="E53" s="15">
        <f t="shared" si="12"/>
        <v>0</v>
      </c>
      <c r="F53" s="16">
        <f t="shared" si="13"/>
        <v>0</v>
      </c>
      <c r="G53" s="24">
        <f t="shared" si="15"/>
        <v>0</v>
      </c>
    </row>
    <row r="54" spans="1:7" ht="15" thickBot="1">
      <c r="A54" s="28">
        <v>41974</v>
      </c>
      <c r="B54" s="29"/>
      <c r="C54" s="29"/>
      <c r="D54" s="14"/>
      <c r="E54" s="17"/>
      <c r="F54" s="18"/>
      <c r="G54" s="25"/>
    </row>
    <row r="55" spans="1:7" ht="15" thickBot="1">
      <c r="A55" s="32" t="s">
        <v>23</v>
      </c>
      <c r="B55" s="33">
        <f>SUM(B46:B54)</f>
        <v>1378</v>
      </c>
      <c r="C55" s="33">
        <f>SUM(C46:C54)</f>
        <v>328</v>
      </c>
      <c r="D55" s="34"/>
      <c r="E55" s="35">
        <f>SUM(E46:E54)</f>
        <v>316.94</v>
      </c>
      <c r="F55" s="36">
        <f>SUM(F46:F54)</f>
        <v>771.6800000000001</v>
      </c>
      <c r="G55" s="37">
        <f>SUM(G46:G54)</f>
        <v>454.74000000000007</v>
      </c>
    </row>
  </sheetData>
  <mergeCells count="8">
    <mergeCell ref="A44:D44"/>
    <mergeCell ref="E44:G44"/>
    <mergeCell ref="H1:K2"/>
    <mergeCell ref="A1:G1"/>
    <mergeCell ref="E4:G4"/>
    <mergeCell ref="A4:D4"/>
    <mergeCell ref="A31:D31"/>
    <mergeCell ref="E31:G31"/>
  </mergeCells>
  <hyperlinks>
    <hyperlink ref="A3" r:id="rId1" display="http://www.kentuckycleanfuels.org/"/>
  </hyperlinks>
  <printOptions gridLines="1"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workbookViewId="0" topLeftCell="A1">
      <selection activeCell="F4" sqref="F4"/>
    </sheetView>
  </sheetViews>
  <sheetFormatPr defaultColWidth="8.8515625" defaultRowHeight="15"/>
  <cols>
    <col min="5" max="5" width="13.421875" style="0" customWidth="1"/>
  </cols>
  <sheetData>
    <row r="1" spans="1:26" ht="15">
      <c r="A1" s="3"/>
      <c r="B1" s="75" t="s">
        <v>1</v>
      </c>
      <c r="C1" s="74" t="s">
        <v>2</v>
      </c>
      <c r="D1" s="73"/>
      <c r="E1" s="73"/>
      <c r="F1" s="73"/>
      <c r="G1" s="74" t="s">
        <v>3</v>
      </c>
      <c r="H1" s="73"/>
      <c r="I1" s="73"/>
      <c r="J1" s="73"/>
      <c r="K1" s="74" t="s">
        <v>4</v>
      </c>
      <c r="L1" s="73"/>
      <c r="M1" s="73"/>
      <c r="N1" s="73"/>
      <c r="O1" s="74" t="s">
        <v>5</v>
      </c>
      <c r="P1" s="73"/>
      <c r="Q1" s="73"/>
      <c r="R1" s="73"/>
      <c r="S1" s="74" t="s">
        <v>6</v>
      </c>
      <c r="T1" s="73"/>
      <c r="U1" s="73"/>
      <c r="V1" s="73"/>
      <c r="W1" s="74" t="s">
        <v>12</v>
      </c>
      <c r="X1" s="11"/>
      <c r="Y1" s="11"/>
      <c r="Z1" s="10"/>
    </row>
    <row r="2" spans="1:26" ht="15">
      <c r="A2" s="4" t="s">
        <v>0</v>
      </c>
      <c r="B2" s="75"/>
      <c r="C2" s="74"/>
      <c r="D2" s="73"/>
      <c r="E2" s="73"/>
      <c r="F2" s="73"/>
      <c r="G2" s="74"/>
      <c r="H2" s="73"/>
      <c r="I2" s="73"/>
      <c r="J2" s="73"/>
      <c r="K2" s="74"/>
      <c r="L2" s="73"/>
      <c r="M2" s="73"/>
      <c r="N2" s="73"/>
      <c r="O2" s="74"/>
      <c r="P2" s="73"/>
      <c r="Q2" s="73"/>
      <c r="R2" s="73"/>
      <c r="S2" s="74"/>
      <c r="T2" s="73"/>
      <c r="U2" s="73"/>
      <c r="V2" s="73"/>
      <c r="W2" s="74"/>
      <c r="X2" s="11"/>
      <c r="Y2" s="11"/>
      <c r="Z2" s="10"/>
    </row>
    <row r="3" spans="1:27" ht="15">
      <c r="A3" s="6"/>
      <c r="B3" s="6"/>
      <c r="C3" s="4" t="s">
        <v>7</v>
      </c>
      <c r="D3" s="6" t="s">
        <v>21</v>
      </c>
      <c r="E3" s="6" t="s">
        <v>22</v>
      </c>
      <c r="F3" s="5" t="s">
        <v>8</v>
      </c>
      <c r="G3" s="5" t="s">
        <v>9</v>
      </c>
      <c r="H3" s="6" t="s">
        <v>37</v>
      </c>
      <c r="I3" s="6" t="s">
        <v>22</v>
      </c>
      <c r="J3" s="5" t="s">
        <v>8</v>
      </c>
      <c r="K3" s="5" t="s">
        <v>9</v>
      </c>
      <c r="L3" s="6" t="s">
        <v>22</v>
      </c>
      <c r="M3" s="5" t="s">
        <v>8</v>
      </c>
      <c r="N3" s="5" t="s">
        <v>21</v>
      </c>
      <c r="O3" s="6" t="s">
        <v>9</v>
      </c>
      <c r="P3" s="11" t="s">
        <v>37</v>
      </c>
      <c r="Q3" s="11" t="s">
        <v>22</v>
      </c>
      <c r="R3" s="10" t="s">
        <v>8</v>
      </c>
      <c r="S3" s="11" t="s">
        <v>9</v>
      </c>
      <c r="T3" s="11" t="s">
        <v>37</v>
      </c>
      <c r="U3" s="11" t="s">
        <v>22</v>
      </c>
      <c r="V3" s="10" t="s">
        <v>8</v>
      </c>
      <c r="W3" s="11" t="s">
        <v>9</v>
      </c>
      <c r="X3" s="5" t="s">
        <v>13</v>
      </c>
      <c r="Y3" s="5" t="s">
        <v>14</v>
      </c>
      <c r="Z3" s="5" t="s">
        <v>15</v>
      </c>
      <c r="AA3" s="5" t="s">
        <v>9</v>
      </c>
    </row>
    <row r="4" spans="1:27" ht="15">
      <c r="A4" s="7" t="s">
        <v>10</v>
      </c>
      <c r="B4" s="1">
        <v>1403</v>
      </c>
      <c r="C4" s="1">
        <v>594</v>
      </c>
      <c r="D4" s="8">
        <v>334</v>
      </c>
      <c r="E4" s="8">
        <v>2074</v>
      </c>
      <c r="F4" s="8"/>
      <c r="G4" s="8">
        <v>4.43</v>
      </c>
      <c r="H4" s="8">
        <v>355</v>
      </c>
      <c r="I4" s="8">
        <v>3798</v>
      </c>
      <c r="J4" s="8">
        <v>1724</v>
      </c>
      <c r="K4" s="8">
        <v>4.85</v>
      </c>
      <c r="L4" s="8">
        <v>4783</v>
      </c>
      <c r="M4" s="8">
        <v>985</v>
      </c>
      <c r="N4" s="8">
        <v>207</v>
      </c>
      <c r="O4" s="8">
        <v>4.76</v>
      </c>
      <c r="P4" s="8">
        <v>244</v>
      </c>
      <c r="Q4" s="8">
        <v>5884</v>
      </c>
      <c r="R4" s="8">
        <v>1101</v>
      </c>
      <c r="S4" s="8">
        <v>4.51</v>
      </c>
      <c r="T4" s="8">
        <v>140</v>
      </c>
      <c r="U4" s="8">
        <v>6513</v>
      </c>
      <c r="V4" s="8">
        <v>629</v>
      </c>
      <c r="W4" s="8">
        <v>4.49</v>
      </c>
      <c r="X4" s="5">
        <v>219</v>
      </c>
      <c r="Y4" s="5">
        <v>7529</v>
      </c>
      <c r="Z4" s="5">
        <v>1016</v>
      </c>
      <c r="AA4" s="5">
        <v>4.63</v>
      </c>
    </row>
    <row r="5" spans="1:27" ht="15">
      <c r="A5" s="2" t="s">
        <v>11</v>
      </c>
      <c r="B5" s="9">
        <v>9707</v>
      </c>
      <c r="C5" s="4">
        <v>183922</v>
      </c>
      <c r="D5" s="5">
        <v>158</v>
      </c>
      <c r="E5" s="5">
        <v>184909</v>
      </c>
      <c r="F5" s="5">
        <v>987</v>
      </c>
      <c r="G5" s="5">
        <v>6.24</v>
      </c>
      <c r="H5" s="5">
        <v>182</v>
      </c>
      <c r="I5" s="5">
        <v>186134</v>
      </c>
      <c r="J5" s="5">
        <v>1225</v>
      </c>
      <c r="K5" s="5">
        <v>6.73</v>
      </c>
      <c r="L5" s="5">
        <v>186931</v>
      </c>
      <c r="M5" s="5">
        <v>797</v>
      </c>
      <c r="N5" s="5">
        <v>126</v>
      </c>
      <c r="O5" s="5">
        <v>6.32</v>
      </c>
      <c r="P5" s="5">
        <v>135</v>
      </c>
      <c r="Q5" s="5">
        <v>187839</v>
      </c>
      <c r="R5" s="5">
        <v>908</v>
      </c>
      <c r="S5" s="5">
        <v>6.72</v>
      </c>
      <c r="T5" s="5">
        <v>94</v>
      </c>
      <c r="U5" s="5">
        <v>188403</v>
      </c>
      <c r="V5" s="5">
        <v>564</v>
      </c>
      <c r="W5" s="5">
        <v>6.01</v>
      </c>
      <c r="X5" s="6"/>
      <c r="Y5" s="6"/>
      <c r="Z5" s="6"/>
      <c r="AA5" s="6"/>
    </row>
    <row r="6" spans="1:27" ht="15">
      <c r="A6" s="2" t="s">
        <v>11</v>
      </c>
      <c r="B6" s="9">
        <v>1110</v>
      </c>
      <c r="C6" s="4">
        <v>24751</v>
      </c>
      <c r="D6" s="5">
        <v>176</v>
      </c>
      <c r="E6" s="5">
        <v>25960</v>
      </c>
      <c r="F6" s="5">
        <v>1209</v>
      </c>
      <c r="G6" s="5">
        <v>6.86</v>
      </c>
      <c r="H6" s="5">
        <v>169</v>
      </c>
      <c r="I6" s="5">
        <v>27117</v>
      </c>
      <c r="J6" s="5">
        <v>1157</v>
      </c>
      <c r="K6" s="5">
        <v>6.84</v>
      </c>
      <c r="L6" s="5">
        <v>28168</v>
      </c>
      <c r="M6" s="5">
        <v>1051</v>
      </c>
      <c r="N6" s="5">
        <v>147</v>
      </c>
      <c r="O6" s="5">
        <v>7.14</v>
      </c>
      <c r="P6" s="5">
        <v>164</v>
      </c>
      <c r="Q6" s="5">
        <v>29264</v>
      </c>
      <c r="R6" s="5">
        <v>1096</v>
      </c>
      <c r="S6" s="5">
        <v>6.68</v>
      </c>
      <c r="T6" s="5">
        <v>100</v>
      </c>
      <c r="U6" s="5">
        <v>29928</v>
      </c>
      <c r="V6" s="5">
        <v>664</v>
      </c>
      <c r="W6" s="5">
        <v>6.64</v>
      </c>
      <c r="X6" s="5">
        <v>128</v>
      </c>
      <c r="Y6" s="5">
        <v>30758</v>
      </c>
      <c r="Z6" s="5">
        <v>830</v>
      </c>
      <c r="AA6" s="5">
        <v>6.48</v>
      </c>
    </row>
    <row r="7" spans="1:27" ht="15">
      <c r="A7" s="2" t="s">
        <v>11</v>
      </c>
      <c r="B7" s="9">
        <v>9614</v>
      </c>
      <c r="C7" s="4">
        <v>161101</v>
      </c>
      <c r="D7" s="5">
        <v>150</v>
      </c>
      <c r="E7" s="5">
        <v>162113</v>
      </c>
      <c r="F7" s="5">
        <v>1012</v>
      </c>
      <c r="G7" s="5">
        <v>6.74</v>
      </c>
      <c r="H7" s="5">
        <v>175</v>
      </c>
      <c r="I7" s="5">
        <v>163365</v>
      </c>
      <c r="J7" s="5">
        <v>1252</v>
      </c>
      <c r="K7" s="5">
        <v>7.15</v>
      </c>
      <c r="L7" s="5">
        <v>164424</v>
      </c>
      <c r="M7" s="5">
        <v>1059</v>
      </c>
      <c r="N7" s="5">
        <v>152</v>
      </c>
      <c r="O7" s="5">
        <v>6.96</v>
      </c>
      <c r="P7" s="5">
        <v>135</v>
      </c>
      <c r="Q7" s="5">
        <v>165383</v>
      </c>
      <c r="R7" s="5">
        <v>959</v>
      </c>
      <c r="S7" s="5">
        <v>7.1</v>
      </c>
      <c r="T7" s="5">
        <v>107</v>
      </c>
      <c r="U7" s="5">
        <v>166124</v>
      </c>
      <c r="V7" s="5">
        <v>741</v>
      </c>
      <c r="W7" s="5">
        <v>6.92</v>
      </c>
      <c r="X7" s="5">
        <v>130</v>
      </c>
      <c r="Y7" s="5">
        <v>166945</v>
      </c>
      <c r="Z7" s="5">
        <v>821</v>
      </c>
      <c r="AA7" s="5">
        <v>6.31</v>
      </c>
    </row>
    <row r="8" spans="1:27" ht="15">
      <c r="A8" s="2" t="s">
        <v>11</v>
      </c>
      <c r="B8" s="9">
        <v>426</v>
      </c>
      <c r="C8" s="4">
        <v>123929</v>
      </c>
      <c r="D8" s="5">
        <v>240</v>
      </c>
      <c r="E8" s="5">
        <v>125463</v>
      </c>
      <c r="F8" s="5">
        <v>1534</v>
      </c>
      <c r="G8" s="5">
        <v>6.39</v>
      </c>
      <c r="H8" s="5">
        <v>262</v>
      </c>
      <c r="I8" s="5">
        <v>127189</v>
      </c>
      <c r="J8" s="5">
        <v>1726</v>
      </c>
      <c r="K8" s="5">
        <v>6.58</v>
      </c>
      <c r="L8" s="5">
        <v>128091</v>
      </c>
      <c r="M8" s="6"/>
      <c r="N8" s="6"/>
      <c r="O8" s="6"/>
      <c r="P8" s="5">
        <v>189</v>
      </c>
      <c r="Q8" s="5">
        <v>129247</v>
      </c>
      <c r="R8" s="5">
        <v>1156</v>
      </c>
      <c r="S8" s="5">
        <v>6.11</v>
      </c>
      <c r="T8" s="5">
        <v>159</v>
      </c>
      <c r="U8" s="5">
        <v>130269</v>
      </c>
      <c r="V8" s="5">
        <v>1022</v>
      </c>
      <c r="W8" s="5">
        <v>6.42</v>
      </c>
      <c r="X8" s="5">
        <v>151</v>
      </c>
      <c r="Y8" s="5">
        <v>131203</v>
      </c>
      <c r="Z8" s="5">
        <v>934</v>
      </c>
      <c r="AA8" s="5">
        <v>6.18</v>
      </c>
    </row>
    <row r="9" spans="1:27" ht="15">
      <c r="A9" s="2" t="s">
        <v>11</v>
      </c>
      <c r="B9" s="9">
        <v>931</v>
      </c>
      <c r="C9" s="4">
        <v>35973</v>
      </c>
      <c r="D9" s="5">
        <v>123</v>
      </c>
      <c r="E9" s="5">
        <v>36896</v>
      </c>
      <c r="F9" s="5">
        <v>923</v>
      </c>
      <c r="G9" s="5">
        <v>7.51</v>
      </c>
      <c r="H9" s="5">
        <v>185</v>
      </c>
      <c r="I9" s="5">
        <v>38073</v>
      </c>
      <c r="J9" s="5">
        <v>1177</v>
      </c>
      <c r="K9" s="5">
        <v>6.36</v>
      </c>
      <c r="L9" s="5">
        <v>38840</v>
      </c>
      <c r="M9" s="5">
        <v>767</v>
      </c>
      <c r="N9" s="5">
        <v>125</v>
      </c>
      <c r="O9" s="5">
        <v>6.31</v>
      </c>
      <c r="P9" s="5">
        <v>131</v>
      </c>
      <c r="Q9" s="5">
        <v>39751</v>
      </c>
      <c r="R9" s="5">
        <v>911</v>
      </c>
      <c r="S9" s="5">
        <v>6.95</v>
      </c>
      <c r="T9" s="5">
        <v>108</v>
      </c>
      <c r="U9" s="5">
        <v>40464</v>
      </c>
      <c r="V9" s="5">
        <v>713</v>
      </c>
      <c r="W9" s="5">
        <v>6.6</v>
      </c>
      <c r="X9" s="5">
        <v>134</v>
      </c>
      <c r="Y9" s="5">
        <v>41211</v>
      </c>
      <c r="Z9" s="5">
        <v>747</v>
      </c>
      <c r="AA9" s="5">
        <v>5.57</v>
      </c>
    </row>
    <row r="10" spans="1:27" ht="15">
      <c r="A10" s="2" t="s">
        <v>11</v>
      </c>
      <c r="B10" s="9">
        <v>932</v>
      </c>
      <c r="C10" s="4">
        <v>50106</v>
      </c>
      <c r="D10" s="5">
        <v>225</v>
      </c>
      <c r="E10" s="5">
        <v>51513</v>
      </c>
      <c r="F10" s="5">
        <v>1407</v>
      </c>
      <c r="G10" s="5">
        <v>6.25</v>
      </c>
      <c r="H10" s="5">
        <v>230</v>
      </c>
      <c r="I10" s="5">
        <v>53175</v>
      </c>
      <c r="J10" s="5">
        <v>1662</v>
      </c>
      <c r="K10" s="5">
        <v>7.22</v>
      </c>
      <c r="L10" s="5">
        <v>54434</v>
      </c>
      <c r="M10" s="5">
        <v>1259</v>
      </c>
      <c r="N10" s="5">
        <v>178</v>
      </c>
      <c r="O10" s="5">
        <v>7.07</v>
      </c>
      <c r="P10" s="5">
        <v>171</v>
      </c>
      <c r="Q10" s="5">
        <v>55620</v>
      </c>
      <c r="R10" s="5">
        <v>1186</v>
      </c>
      <c r="S10" s="5">
        <v>6.93</v>
      </c>
      <c r="T10" s="6"/>
      <c r="U10" s="6"/>
      <c r="V10" s="6"/>
      <c r="W10" s="6"/>
      <c r="X10" s="5">
        <v>127</v>
      </c>
      <c r="Y10" s="5">
        <v>56489</v>
      </c>
      <c r="Z10" s="5">
        <v>869</v>
      </c>
      <c r="AA10" s="5">
        <v>6.84</v>
      </c>
    </row>
    <row r="11" spans="1:27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5">
      <c r="A12" s="6"/>
      <c r="B12" s="6"/>
      <c r="C12" s="6"/>
      <c r="D12" s="6"/>
      <c r="E12" s="6"/>
      <c r="F12" s="6"/>
      <c r="G12" s="6"/>
      <c r="H12" s="12"/>
      <c r="I12" s="12" t="s">
        <v>13</v>
      </c>
      <c r="J12" s="12" t="s">
        <v>18</v>
      </c>
      <c r="K12" s="13"/>
      <c r="L12" s="12"/>
      <c r="M12" s="12"/>
      <c r="N12" s="12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3" ht="15">
      <c r="A13" s="6"/>
      <c r="B13" s="5" t="s">
        <v>19</v>
      </c>
      <c r="C13" s="5" t="s">
        <v>20</v>
      </c>
    </row>
  </sheetData>
  <mergeCells count="22">
    <mergeCell ref="H1:H2"/>
    <mergeCell ref="I1:I2"/>
    <mergeCell ref="J1:J2"/>
    <mergeCell ref="K1:K2"/>
    <mergeCell ref="G1:G2"/>
    <mergeCell ref="B1:B2"/>
    <mergeCell ref="C1:C2"/>
    <mergeCell ref="D1:D2"/>
    <mergeCell ref="E1:E2"/>
    <mergeCell ref="F1:F2"/>
    <mergeCell ref="L1:L2"/>
    <mergeCell ref="T1:T2"/>
    <mergeCell ref="U1:U2"/>
    <mergeCell ref="V1:V2"/>
    <mergeCell ref="W1:W2"/>
    <mergeCell ref="S1:S2"/>
    <mergeCell ref="R1:R2"/>
    <mergeCell ref="M1:M2"/>
    <mergeCell ref="N1:N2"/>
    <mergeCell ref="O1:O2"/>
    <mergeCell ref="P1:P2"/>
    <mergeCell ref="Q1:Q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Chandler</dc:creator>
  <cp:keywords/>
  <dc:description/>
  <cp:lastModifiedBy>Lizzy Gardner</cp:lastModifiedBy>
  <cp:lastPrinted>2014-03-11T15:00:50Z</cp:lastPrinted>
  <dcterms:created xsi:type="dcterms:W3CDTF">2014-03-04T16:45:56Z</dcterms:created>
  <dcterms:modified xsi:type="dcterms:W3CDTF">2014-06-26T17:03:50Z</dcterms:modified>
  <cp:category/>
  <cp:version/>
  <cp:contentType/>
  <cp:contentStatus/>
</cp:coreProperties>
</file>