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60" yWindow="60" windowWidth="17100" windowHeight="8835" activeTab="0"/>
  </bookViews>
  <sheets>
    <sheet name="Kentucky Hybrid School Bus data" sheetId="1" r:id="rId1"/>
  </sheets>
  <definedNames>
    <definedName name="_xlnm._FilterDatabase" localSheetId="0" hidden="1">'Kentucky Hybrid School Bus data'!$A$4:$II$160</definedName>
  </definedNames>
  <calcPr calcId="145621"/>
</workbook>
</file>

<file path=xl/sharedStrings.xml><?xml version="1.0" encoding="utf-8"?>
<sst xmlns="http://schemas.openxmlformats.org/spreadsheetml/2006/main" count="944" uniqueCount="292">
  <si>
    <t>KCFC Hybrid School Bus Data</t>
  </si>
  <si>
    <t>SCROLL RIGHT FOR CUMULATIVE TOTALS</t>
  </si>
  <si>
    <t>Total to Date (See methodology at right)</t>
  </si>
  <si>
    <t>Calculation Methodology 
Change</t>
  </si>
  <si>
    <t>(December 2012) Numerous buses have reset the tracking of cumulative totals such that the reported monthly cumulative total no longer represents the total cumulative miles or gallons since the bus was put in operation.  Therefore total fuel used, miles traveled, and fuel saved are now calculated from the sum of monthly reported figures and will no longer be calculated from the provided cumulative figures. To illustrate the discrepancy, below are side by side calculations using the provided cumulative figures versus the provided monthly figures. 
Please contact kycleanfuels@insightbb.com with any questions or concerns.</t>
  </si>
  <si>
    <t>2011 Year Totals</t>
  </si>
  <si>
    <t>http://www.kentuckycleanfuels.org/</t>
  </si>
  <si>
    <t>Baseline</t>
  </si>
  <si>
    <t>2012 Totals</t>
  </si>
  <si>
    <t>February  2011 - Present</t>
  </si>
  <si>
    <t>Reported Cumulative
Miles</t>
  </si>
  <si>
    <t>Sum of Reported 
Monthly Miles
(Through Dec 2012)</t>
  </si>
  <si>
    <t>Reported Cumulative
Gallons</t>
  </si>
  <si>
    <t>Sum of Reported
Monthly Gallons
(Through Dec 2012)</t>
  </si>
  <si>
    <t>Fuel Saved based on 
Cumulative Miles 
and Cumulative Gallons</t>
  </si>
  <si>
    <t>Fuel Saved based on
Sum of Reported Monthly Miles 
and Monthly Gallons</t>
  </si>
  <si>
    <t>Bus Type</t>
  </si>
  <si>
    <t>District/Type/Bus #</t>
  </si>
  <si>
    <t>Diesel MPG</t>
  </si>
  <si>
    <t>Hybrid avg mpg</t>
  </si>
  <si>
    <t>Hybrid drive mpg</t>
  </si>
  <si>
    <t>Miles Driven</t>
  </si>
  <si>
    <t>Gallons</t>
  </si>
  <si>
    <t>Brake Actuations</t>
  </si>
  <si>
    <t>Cumulative Miles</t>
  </si>
  <si>
    <t>Cumulative Gallons</t>
  </si>
  <si>
    <t>Hybrid driven  mpg</t>
  </si>
  <si>
    <t>Miles 
(Sum of monthly data)</t>
  </si>
  <si>
    <t>Gallons 
(Sum of monthly data)</t>
  </si>
  <si>
    <t>Average 
Hybrid MPG</t>
  </si>
  <si>
    <t>Fuel Saved</t>
  </si>
  <si>
    <t>Dollars Saved
($3.80/gallon)</t>
  </si>
  <si>
    <t xml:space="preserve">Sum of Reported 
Monthly Miles </t>
  </si>
  <si>
    <t>Sum of Reported
Monthly Gallons</t>
  </si>
  <si>
    <t>Dollars Saved
($3.90/gallon)</t>
  </si>
  <si>
    <t xml:space="preserve">Average Hybrid MPG </t>
  </si>
  <si>
    <t xml:space="preserve">Average Drive MPG </t>
  </si>
  <si>
    <t>% MPG Improvement</t>
  </si>
  <si>
    <t>Dollars Saved
($3.85/gallon)</t>
  </si>
  <si>
    <t>Total Miles</t>
  </si>
  <si>
    <t>Total Gallons</t>
  </si>
  <si>
    <t>Monthly Gallons</t>
  </si>
  <si>
    <t>Comments</t>
  </si>
  <si>
    <t>Fuel Saved (cumulative)</t>
  </si>
  <si>
    <t>Fuel Saved (sum of months)</t>
  </si>
  <si>
    <t>TB</t>
  </si>
  <si>
    <t>Allen -TB #21</t>
  </si>
  <si>
    <t>Cumulative total was reset Sept 2012.</t>
  </si>
  <si>
    <t>IC</t>
  </si>
  <si>
    <t>Bardstown Independent IC #6</t>
  </si>
  <si>
    <t>Decrease in cumulative data in Jan 2012</t>
  </si>
  <si>
    <t>Barren IC #1</t>
  </si>
  <si>
    <t>No data since April 2012</t>
  </si>
  <si>
    <t>Barren IC #3</t>
  </si>
  <si>
    <t>No data</t>
  </si>
  <si>
    <t>Bath IC #1268</t>
  </si>
  <si>
    <t>Bath IC #1269</t>
  </si>
  <si>
    <t>Bath IC #1166</t>
  </si>
  <si>
    <t>Cumulative was reset Aug 2012.</t>
  </si>
  <si>
    <t>Boone TB #294</t>
  </si>
  <si>
    <t>Boone TB #295</t>
  </si>
  <si>
    <t>BreathittTB #30</t>
  </si>
  <si>
    <t>BreathittTB #1</t>
  </si>
  <si>
    <t>BreathittTB #18</t>
  </si>
  <si>
    <t>BreathittTB #60</t>
  </si>
  <si>
    <t>Cumulative was reset Nov 2012.</t>
  </si>
  <si>
    <t>BreathittTB #61</t>
  </si>
  <si>
    <t>Cumulative was reset Jan 2012.</t>
  </si>
  <si>
    <t>BreathittTB #1060</t>
  </si>
  <si>
    <t>BreathittTB #1018</t>
  </si>
  <si>
    <t>BreathittTB #1061</t>
  </si>
  <si>
    <t>BreathittTB #1321</t>
  </si>
  <si>
    <t>BreathittTB #1324</t>
  </si>
  <si>
    <t>BreathittTB #1333</t>
  </si>
  <si>
    <t>BreathittTB #1336</t>
  </si>
  <si>
    <t>Bullitt IC #1212</t>
  </si>
  <si>
    <t>Bullitt IC #1248</t>
  </si>
  <si>
    <t>Bullitt IC #1259</t>
  </si>
  <si>
    <t>Bullitt IC #1289</t>
  </si>
  <si>
    <t>Bullitt IC #1290</t>
  </si>
  <si>
    <t>Burgin IC #2211</t>
  </si>
  <si>
    <t>Caldwell TB #1184</t>
  </si>
  <si>
    <t>Campbell TB #53</t>
  </si>
  <si>
    <t>Corbin IndependentTB #67</t>
  </si>
  <si>
    <t>Covington Independent TB #21</t>
  </si>
  <si>
    <t>Crittenden County IC #111</t>
  </si>
  <si>
    <t>Frankfort Independent TB #3</t>
  </si>
  <si>
    <t>Franklin County TB #147</t>
  </si>
  <si>
    <t>Garrard TB #912</t>
  </si>
  <si>
    <t>Harlan Independent IC #11</t>
  </si>
  <si>
    <t>Hart IC #64</t>
  </si>
  <si>
    <t>Jefferson TB #1137</t>
  </si>
  <si>
    <t>Cumulative was reset Nov 2011.</t>
  </si>
  <si>
    <t>Jefferson TB #1138</t>
  </si>
  <si>
    <t>Jefferson TB #1139</t>
  </si>
  <si>
    <t>Jefferson TB #1140</t>
  </si>
  <si>
    <t>Jefferson TB #1141</t>
  </si>
  <si>
    <t>Jefferson TB #1142</t>
  </si>
  <si>
    <t>Jefferson TB #1143</t>
  </si>
  <si>
    <t>Jefferson TB #1144</t>
  </si>
  <si>
    <t>Jefferson TB #1145</t>
  </si>
  <si>
    <t>Jefferson TB #1146</t>
  </si>
  <si>
    <t>Jefferson TB #1147</t>
  </si>
  <si>
    <t>Jefferson TB #1148</t>
  </si>
  <si>
    <t>Early monthly missing; Dec 2011 reset</t>
  </si>
  <si>
    <t>Jefferson TB #1149</t>
  </si>
  <si>
    <t>Jefferson TB #1150</t>
  </si>
  <si>
    <t>Jefferson TB #1151</t>
  </si>
  <si>
    <t>Jefferson TB #1152</t>
  </si>
  <si>
    <t>Jefferson TB #1215</t>
  </si>
  <si>
    <t>Jefferson TB #1216</t>
  </si>
  <si>
    <t>Jefferson TB #1217</t>
  </si>
  <si>
    <t>Jefferson TB #1218</t>
  </si>
  <si>
    <t>Jefferson TB #1219</t>
  </si>
  <si>
    <t>Jefferson TB #1220</t>
  </si>
  <si>
    <t>Jefferson TB #1221</t>
  </si>
  <si>
    <t>Jefferson TB #1222</t>
  </si>
  <si>
    <t>Jefferson TB #1223</t>
  </si>
  <si>
    <t>Jefferson TB #1224</t>
  </si>
  <si>
    <t>Jefferson TB #1225</t>
  </si>
  <si>
    <t>Jefferson TB #1226</t>
  </si>
  <si>
    <t>Jefferson TB #1227</t>
  </si>
  <si>
    <t>Jefferson TB #1228</t>
  </si>
  <si>
    <t>Jefferson TB #1229</t>
  </si>
  <si>
    <t>Jefferson TB #1230</t>
  </si>
  <si>
    <t>Jefferson TB #1231</t>
  </si>
  <si>
    <t>Jefferson TB #1232</t>
  </si>
  <si>
    <t>Jefferson IC #1136</t>
  </si>
  <si>
    <t>Jefferson IC #1135</t>
  </si>
  <si>
    <t>Jefferson IC #1134</t>
  </si>
  <si>
    <t>Jefferson IC #1133</t>
  </si>
  <si>
    <t>Jefferson IC #1132</t>
  </si>
  <si>
    <t>Jefferson IC #1131</t>
  </si>
  <si>
    <t>Jefferson IC #1130</t>
  </si>
  <si>
    <t>Jefferson IC #1129</t>
  </si>
  <si>
    <t>Jefferson IC #1128</t>
  </si>
  <si>
    <t>Jefferson IC #1127</t>
  </si>
  <si>
    <t>Jefferson IC #1126</t>
  </si>
  <si>
    <t>Jefferson IC #1125</t>
  </si>
  <si>
    <t>Jefferson IC #1124</t>
  </si>
  <si>
    <t>Jefferson IC #1123</t>
  </si>
  <si>
    <t>Jefferson IC #1122</t>
  </si>
  <si>
    <t>Jefferson IC #1121</t>
  </si>
  <si>
    <t>Kenton TB #89</t>
  </si>
  <si>
    <t>Kenton TB #91</t>
  </si>
  <si>
    <t>Kenton TB #90</t>
  </si>
  <si>
    <t>Kenton TB #92</t>
  </si>
  <si>
    <t>Kenton TB #94</t>
  </si>
  <si>
    <t>LaRue TB #133</t>
  </si>
  <si>
    <t>LaRue TB #134</t>
  </si>
  <si>
    <t>LaRue TB #135</t>
  </si>
  <si>
    <t>LaRue TB #136</t>
  </si>
  <si>
    <t>Madison TB #108</t>
  </si>
  <si>
    <t>Cumulative was reset April 2012.</t>
  </si>
  <si>
    <t>Madison TB #109</t>
  </si>
  <si>
    <t>Madison TB #110</t>
  </si>
  <si>
    <t>Madison TB #111</t>
  </si>
  <si>
    <t>Madison TB #112</t>
  </si>
  <si>
    <t>Cumulative was reset Sept 2012.</t>
  </si>
  <si>
    <t>Madison TB #113</t>
  </si>
  <si>
    <t>Marion TB #104</t>
  </si>
  <si>
    <t>Martin TB #1001</t>
  </si>
  <si>
    <t>McCreary IC #12</t>
  </si>
  <si>
    <t>2,079</t>
  </si>
  <si>
    <t>Meade TB #230</t>
  </si>
  <si>
    <t>Mercer IC #111</t>
  </si>
  <si>
    <t>Cumulative was reset March 2012.</t>
  </si>
  <si>
    <t>Mercer IC #112</t>
  </si>
  <si>
    <t>Montgomery IC #2011</t>
  </si>
  <si>
    <t>Pike TB #396</t>
  </si>
  <si>
    <t>Pike TB #397</t>
  </si>
  <si>
    <t>Pike TB #398</t>
  </si>
  <si>
    <t>Pike TB #399</t>
  </si>
  <si>
    <t>Pike TB #400</t>
  </si>
  <si>
    <t>Pike TB #401</t>
  </si>
  <si>
    <t>Pike TB #407</t>
  </si>
  <si>
    <t>Pike TB #408</t>
  </si>
  <si>
    <t>Pike TB #409</t>
  </si>
  <si>
    <t>Pike TB #410</t>
  </si>
  <si>
    <t>Pike TB #411</t>
  </si>
  <si>
    <t>Pike TB #412</t>
  </si>
  <si>
    <t>Pike TB #413</t>
  </si>
  <si>
    <t>Pike TB #414</t>
  </si>
  <si>
    <t>Cumulative was reset in Aug &amp; Sept 2012.</t>
  </si>
  <si>
    <t>Pike TB #415</t>
  </si>
  <si>
    <t>Pike TB #416</t>
  </si>
  <si>
    <t>Pike TB #417</t>
  </si>
  <si>
    <t>Pike TB #418</t>
  </si>
  <si>
    <t>Pike TB #419</t>
  </si>
  <si>
    <t>Pike TB #420</t>
  </si>
  <si>
    <t>Pike TB #421</t>
  </si>
  <si>
    <t>Pike TB #422</t>
  </si>
  <si>
    <t>Pike TB #424</t>
  </si>
  <si>
    <t>Pike TB #425</t>
  </si>
  <si>
    <t>Cumulative was reset Oct 2012.</t>
  </si>
  <si>
    <t>Pike TB #426</t>
  </si>
  <si>
    <t>Pike TB #427</t>
  </si>
  <si>
    <t>Pike TB #428</t>
  </si>
  <si>
    <t>Pike TB #429</t>
  </si>
  <si>
    <t>Pike TB #430</t>
  </si>
  <si>
    <t>Pike TB #431</t>
  </si>
  <si>
    <t>Pike TB #432</t>
  </si>
  <si>
    <t>Pike TB #433</t>
  </si>
  <si>
    <t>Pike TB #434</t>
  </si>
  <si>
    <t>Pike TB #435</t>
  </si>
  <si>
    <t>Pike TB #436</t>
  </si>
  <si>
    <t>Pike TB #437</t>
  </si>
  <si>
    <t>Pike TB #438</t>
  </si>
  <si>
    <t>Simpson TB #910</t>
  </si>
  <si>
    <t>Check August and September 2012</t>
  </si>
  <si>
    <t>Todd TB #310</t>
  </si>
  <si>
    <t>Trigg TB #10</t>
  </si>
  <si>
    <t>Warren TB #1101</t>
  </si>
  <si>
    <t>Warren TB #1102</t>
  </si>
  <si>
    <t>Warren TB #1103</t>
  </si>
  <si>
    <t>Warren TB #1104</t>
  </si>
  <si>
    <t>Whitley TB #105</t>
  </si>
  <si>
    <t>Williamstown IndependentTB #30</t>
  </si>
  <si>
    <t> 526.57</t>
  </si>
  <si>
    <t>Williamstown IndependentTB #32</t>
  </si>
  <si>
    <t> 9.48</t>
  </si>
  <si>
    <t xml:space="preserve">
Total Cumulative Miles</t>
  </si>
  <si>
    <t>Total Actual Miles</t>
  </si>
  <si>
    <t>Total Cumulative Gallons</t>
  </si>
  <si>
    <t>Total Actual Gallons</t>
  </si>
  <si>
    <t>Total Fuel Saved
Based on Cumulative Data</t>
  </si>
  <si>
    <t>Actual Fuel Saved
Based on Sum of
Monthly Data</t>
  </si>
  <si>
    <t>February 2011 Stats</t>
  </si>
  <si>
    <t>March 2011 Stats</t>
  </si>
  <si>
    <t>April 2011 Stats</t>
  </si>
  <si>
    <t>May 2011 Stats</t>
  </si>
  <si>
    <t>June 2011 Stats</t>
  </si>
  <si>
    <t>July 2011 Stats</t>
  </si>
  <si>
    <t>August 2011 Stats</t>
  </si>
  <si>
    <t>September 2011 Stats</t>
  </si>
  <si>
    <t>October 2011 Stats</t>
  </si>
  <si>
    <t>November 2011 Stats</t>
  </si>
  <si>
    <t>December 2011 Stats</t>
  </si>
  <si>
    <t>January 2012 Stats</t>
  </si>
  <si>
    <t>February 2012 Stats</t>
  </si>
  <si>
    <t>March 2012 Stats</t>
  </si>
  <si>
    <t>April 2012 Stats</t>
  </si>
  <si>
    <t>May 2012 Stats</t>
  </si>
  <si>
    <t>June 2012 Stats</t>
  </si>
  <si>
    <t>July 2012 Stats</t>
  </si>
  <si>
    <t>August 2012 Stats</t>
  </si>
  <si>
    <t>September 2012 Stats</t>
  </si>
  <si>
    <t>October 2012 Stats</t>
  </si>
  <si>
    <t>November 2012 Stats</t>
  </si>
  <si>
    <t>KEY</t>
  </si>
  <si>
    <t>2011 Totals</t>
  </si>
  <si>
    <t>December 2012 Stats</t>
  </si>
  <si>
    <t>January 2013 Stats</t>
  </si>
  <si>
    <t>February 2013 Stats</t>
  </si>
  <si>
    <t>March 2013 Stats</t>
  </si>
  <si>
    <t>April 2013 Stats</t>
  </si>
  <si>
    <t>May 2013 Stats</t>
  </si>
  <si>
    <t>August 2013 Stats</t>
  </si>
  <si>
    <t>Grey field</t>
  </si>
  <si>
    <t xml:space="preserve"> = No Data Expected (in repair, not in use, etc.)</t>
  </si>
  <si>
    <t>Average hybrid avg mpg:</t>
  </si>
  <si>
    <t>Highest Hybrid Avg MPG</t>
  </si>
  <si>
    <t>NO SCHOOL = NO DATA</t>
  </si>
  <si>
    <t>Data point (bold)</t>
  </si>
  <si>
    <t xml:space="preserve"> = Data anomaly (e.g. cumulative reset)</t>
  </si>
  <si>
    <t>Average hybrid drive mpg:</t>
  </si>
  <si>
    <t>Lowest Hybrid Avg MPG</t>
  </si>
  <si>
    <t>Totals To Date</t>
  </si>
  <si>
    <t>$/gallon reference</t>
  </si>
  <si>
    <t>http://www.eia.gov/dnav/pet/pet_pri_gnd_dcus_r20_a.htm</t>
  </si>
  <si>
    <t>Average baseline mpg:</t>
  </si>
  <si>
    <t>Average baseline mpg</t>
  </si>
  <si>
    <t xml:space="preserve">Hybrid average  </t>
  </si>
  <si>
    <t xml:space="preserve"> = fuel used, including idle time</t>
  </si>
  <si>
    <t>Total miles driven:</t>
  </si>
  <si>
    <t>Miles</t>
  </si>
  <si>
    <t xml:space="preserve">Hybrid drive </t>
  </si>
  <si>
    <t xml:space="preserve"> = actual movement of bus</t>
  </si>
  <si>
    <t>Average miles driven:</t>
  </si>
  <si>
    <t>Fuel Used</t>
  </si>
  <si>
    <t>Average brake actuation:</t>
  </si>
  <si>
    <t>No longer collecting</t>
  </si>
  <si>
    <t>Number of Buses</t>
  </si>
  <si>
    <t>Highest hybrid avg mpg:</t>
  </si>
  <si>
    <t>Dollars Saved</t>
  </si>
  <si>
    <t>TB (ThomasBuilt)</t>
  </si>
  <si>
    <t>Lowest hybrid avg mpg:</t>
  </si>
  <si>
    <t>IC (International)</t>
  </si>
  <si>
    <t>Highest hybrid drive mpg:</t>
  </si>
  <si>
    <t>Total</t>
  </si>
  <si>
    <t>Lowest hybrid drive mpg:</t>
  </si>
  <si>
    <t>September 2013 Stats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</si>
</sst>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409]m/d/yy\ h:mm\ AM/PM;@"/>
    <numFmt numFmtId="168" formatCode="_(&quot;$&quot;* #,##0_);_(&quot;$&quot;* \(#,##0\);_(&quot;$&quot;* &quot;-&quot;??_);_(@_)"/>
    <numFmt numFmtId="169" formatCode="0.0%"/>
  </numFmts>
  <fonts count="26">
    <font>
      <sz val="10"/>
      <name val="Arial"/>
      <family val="2"/>
    </font>
    <font>
      <sz val="11"/>
      <color theme="1"/>
      <name val="Calibri"/>
      <family val="2"/>
      <scheme val="minor"/>
    </font>
    <font>
      <sz val="10"/>
      <color rgb="FF222222"/>
      <name val="Arial"/>
      <family val="2"/>
    </font>
    <font>
      <b/>
      <sz val="24"/>
      <name val="Arial"/>
      <family val="2"/>
    </font>
    <font>
      <sz val="24"/>
      <name val="Times New Roman"/>
      <family val="1"/>
    </font>
    <font>
      <b/>
      <sz val="10"/>
      <name val="Arial"/>
      <family val="2"/>
    </font>
    <font>
      <b/>
      <sz val="15"/>
      <color theme="1"/>
      <name val="Arial"/>
      <family val="2"/>
    </font>
    <font>
      <b/>
      <sz val="16"/>
      <name val="Arial"/>
      <family val="2"/>
    </font>
    <font>
      <sz val="12"/>
      <name val="Times New Roman"/>
      <family val="1"/>
    </font>
    <font>
      <b/>
      <sz val="14"/>
      <name val="Arial"/>
      <family val="2"/>
    </font>
    <font>
      <b/>
      <sz val="11"/>
      <name val="Arial"/>
      <family val="2"/>
    </font>
    <font>
      <b/>
      <sz val="15"/>
      <name val="Arial"/>
      <family val="2"/>
    </font>
    <font>
      <sz val="12"/>
      <name val="Arial"/>
      <family val="2"/>
    </font>
    <font>
      <i/>
      <sz val="10"/>
      <name val="Arial"/>
      <family val="2"/>
    </font>
    <font>
      <sz val="10"/>
      <color theme="1"/>
      <name val="Arial"/>
      <family val="2"/>
    </font>
    <font>
      <b/>
      <sz val="10"/>
      <color theme="1"/>
      <name val="Arial"/>
      <family val="2"/>
    </font>
    <font>
      <sz val="10"/>
      <color rgb="FFFF0066"/>
      <name val="Arial"/>
      <family val="2"/>
    </font>
    <font>
      <b/>
      <sz val="10"/>
      <color theme="9" tint="-0.24997000396251678"/>
      <name val="Arial"/>
      <family val="2"/>
    </font>
    <font>
      <sz val="10"/>
      <color theme="9" tint="-0.24997000396251678"/>
      <name val="Arial"/>
      <family val="2"/>
    </font>
    <font>
      <sz val="10"/>
      <color rgb="FF33CC33"/>
      <name val="Arial"/>
      <family val="2"/>
    </font>
    <font>
      <sz val="10"/>
      <color rgb="FF8B814F"/>
      <name val="Arial"/>
      <family val="2"/>
    </font>
    <font>
      <sz val="11"/>
      <color indexed="8"/>
      <name val="Calibri"/>
      <family val="2"/>
    </font>
    <font>
      <sz val="10"/>
      <color rgb="FFFF0000"/>
      <name val="Arial"/>
      <family val="2"/>
    </font>
    <font>
      <b/>
      <i/>
      <sz val="11"/>
      <name val="Arial"/>
      <family val="2"/>
    </font>
    <font>
      <b/>
      <i/>
      <sz val="10"/>
      <name val="Arial"/>
      <family val="2"/>
    </font>
    <font>
      <sz val="10"/>
      <color theme="8" tint="-0.4999699890613556"/>
      <name val="Arial"/>
      <family val="2"/>
    </font>
  </fonts>
  <fills count="14">
    <fill>
      <patternFill/>
    </fill>
    <fill>
      <patternFill patternType="gray125"/>
    </fill>
    <fill>
      <patternFill patternType="solid">
        <fgColor theme="0" tint="-0.1499900072813034"/>
        <bgColor indexed="64"/>
      </patternFill>
    </fill>
    <fill>
      <patternFill patternType="solid">
        <fgColor indexed="44"/>
        <bgColor indexed="64"/>
      </patternFill>
    </fill>
    <fill>
      <patternFill patternType="solid">
        <fgColor rgb="FF00B050"/>
        <bgColor indexed="64"/>
      </patternFill>
    </fill>
    <fill>
      <patternFill patternType="solid">
        <fgColor theme="5"/>
        <bgColor indexed="64"/>
      </patternFill>
    </fill>
    <fill>
      <patternFill patternType="solid">
        <fgColor theme="7" tint="0.5999900102615356"/>
        <bgColor indexed="64"/>
      </patternFill>
    </fill>
    <fill>
      <patternFill patternType="solid">
        <fgColor rgb="FFFFFF99"/>
        <bgColor indexed="64"/>
      </patternFill>
    </fill>
    <fill>
      <patternFill patternType="solid">
        <fgColor theme="4" tint="0.7999799847602844"/>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rgb="FFFF0066"/>
        <bgColor indexed="64"/>
      </patternFill>
    </fill>
    <fill>
      <patternFill patternType="solid">
        <fgColor theme="0" tint="-0.24997000396251678"/>
        <bgColor indexed="64"/>
      </patternFill>
    </fill>
  </fills>
  <borders count="48">
    <border>
      <left/>
      <right/>
      <top/>
      <bottom/>
      <diagonal/>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style="medium"/>
      <top style="medium"/>
      <bottom/>
    </border>
    <border>
      <left style="thin"/>
      <right style="thin"/>
      <top/>
      <bottom/>
    </border>
    <border>
      <left style="thin"/>
      <right style="medium"/>
      <top/>
      <bottom/>
    </border>
    <border>
      <left/>
      <right style="hair">
        <color indexed="8"/>
      </right>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thin"/>
      <bottom/>
    </border>
    <border>
      <left/>
      <right/>
      <top style="thin"/>
      <bottom/>
    </border>
    <border>
      <left/>
      <right style="medium"/>
      <top style="thin"/>
      <bottom/>
    </border>
    <border>
      <left style="thin"/>
      <right style="medium"/>
      <top/>
      <bottom style="thin"/>
    </border>
    <border>
      <left style="thin"/>
      <right style="thin"/>
      <top/>
      <bottom style="thin"/>
    </border>
    <border>
      <left/>
      <right style="medium"/>
      <top/>
      <bottom/>
    </border>
    <border>
      <left/>
      <right style="hair">
        <color indexed="8"/>
      </right>
      <top/>
      <bottom/>
    </border>
    <border>
      <left style="thin"/>
      <right/>
      <top style="thin"/>
      <bottom/>
    </border>
    <border>
      <left/>
      <right style="thin"/>
      <top style="thin"/>
      <bottom/>
    </border>
    <border>
      <left style="thin"/>
      <right/>
      <top/>
      <bottom/>
    </border>
    <border>
      <left/>
      <right style="thin"/>
      <top/>
      <bottom/>
    </border>
    <border>
      <left/>
      <right/>
      <top/>
      <bottom style="thin"/>
    </border>
    <border>
      <left style="thin"/>
      <right/>
      <top/>
      <bottom style="medium"/>
    </border>
    <border>
      <left/>
      <right style="hair">
        <color indexed="8"/>
      </right>
      <top style="medium"/>
      <bottom/>
    </border>
    <border>
      <left style="medium"/>
      <right style="medium"/>
      <top/>
      <bottom/>
    </border>
    <border>
      <left/>
      <right/>
      <top/>
      <bottom style="hair">
        <color indexed="8"/>
      </bottom>
    </border>
    <border>
      <left/>
      <right style="medium"/>
      <top/>
      <bottom style="hair">
        <color indexed="8"/>
      </bottom>
    </border>
    <border>
      <left style="medium"/>
      <right/>
      <top/>
      <bottom style="hair">
        <color indexed="8"/>
      </bottom>
    </border>
    <border>
      <left/>
      <right style="hair">
        <color indexed="8"/>
      </right>
      <top/>
      <bottom style="hair">
        <color indexed="8"/>
      </bottom>
    </border>
    <border>
      <left style="thin"/>
      <right/>
      <top/>
      <bottom style="thin"/>
    </border>
    <border>
      <left/>
      <right style="thin"/>
      <top/>
      <bottom style="thin"/>
    </border>
    <border>
      <left style="medium"/>
      <right style="medium"/>
      <top/>
      <bottom style="medium"/>
    </border>
    <border>
      <left style="hair">
        <color indexed="8"/>
      </left>
      <right/>
      <top/>
      <bottom/>
    </border>
    <border>
      <left style="hair">
        <color indexed="8"/>
      </left>
      <right/>
      <top/>
      <bottom style="medium"/>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ill="0" applyBorder="0" applyAlignment="0" applyProtection="0"/>
    <xf numFmtId="9" fontId="0" fillId="0" borderId="0" applyFill="0" applyBorder="0" applyAlignment="0" applyProtection="0"/>
    <xf numFmtId="43" fontId="1" fillId="0" borderId="0" applyFont="0" applyFill="0" applyBorder="0" applyAlignment="0" applyProtection="0"/>
    <xf numFmtId="0" fontId="21" fillId="0" borderId="0" applyFill="0" applyProtection="0">
      <alignment/>
    </xf>
    <xf numFmtId="0" fontId="21" fillId="0" borderId="0" applyFill="0" applyProtection="0">
      <alignment/>
    </xf>
    <xf numFmtId="0" fontId="21" fillId="0" borderId="0" applyFill="0" applyProtection="0">
      <alignment/>
    </xf>
    <xf numFmtId="0" fontId="1" fillId="0" borderId="0">
      <alignment/>
      <protection/>
    </xf>
    <xf numFmtId="0" fontId="21" fillId="0" borderId="0" applyFill="0" applyProtection="0">
      <alignment/>
    </xf>
    <xf numFmtId="0" fontId="21" fillId="0" borderId="0" applyFill="0" applyProtection="0">
      <alignment/>
    </xf>
    <xf numFmtId="0" fontId="21" fillId="0" borderId="0" applyFill="0" applyProtection="0">
      <alignment/>
    </xf>
    <xf numFmtId="0" fontId="21" fillId="0" borderId="0" applyFill="0" applyProtection="0">
      <alignment/>
    </xf>
    <xf numFmtId="0" fontId="21" fillId="0" borderId="0" applyFill="0" applyProtection="0">
      <alignment/>
    </xf>
  </cellStyleXfs>
  <cellXfs count="433">
    <xf numFmtId="0" fontId="0" fillId="0" borderId="0" xfId="0"/>
    <xf numFmtId="0" fontId="0" fillId="0" borderId="0" xfId="0" applyBorder="1"/>
    <xf numFmtId="0" fontId="0" fillId="0" borderId="0" xfId="0" applyFill="1" applyBorder="1"/>
    <xf numFmtId="43" fontId="0" fillId="0" borderId="0" xfId="20"/>
    <xf numFmtId="43" fontId="0" fillId="2" borderId="0" xfId="20" applyFill="1"/>
    <xf numFmtId="164" fontId="0" fillId="0" borderId="0" xfId="20" applyNumberFormat="1"/>
    <xf numFmtId="165" fontId="0" fillId="0" borderId="0" xfId="20" applyNumberFormat="1"/>
    <xf numFmtId="164" fontId="0" fillId="0" borderId="0" xfId="20" applyNumberFormat="1" applyFill="1"/>
    <xf numFmtId="164" fontId="0" fillId="2" borderId="0" xfId="20" applyNumberFormat="1" applyFill="1" applyBorder="1"/>
    <xf numFmtId="165" fontId="0" fillId="0" borderId="0" xfId="20" applyNumberFormat="1" applyFill="1"/>
    <xf numFmtId="164" fontId="0" fillId="2" borderId="0" xfId="20" applyNumberFormat="1" applyFill="1"/>
    <xf numFmtId="166" fontId="0" fillId="0" borderId="0" xfId="0" applyNumberFormat="1"/>
    <xf numFmtId="43" fontId="0" fillId="0" borderId="0" xfId="20" applyBorder="1"/>
    <xf numFmtId="164" fontId="0" fillId="0" borderId="0" xfId="20" applyNumberFormat="1" applyBorder="1"/>
    <xf numFmtId="165" fontId="0" fillId="0" borderId="0" xfId="20" applyNumberFormat="1" applyBorder="1"/>
    <xf numFmtId="0" fontId="3" fillId="3" borderId="1" xfId="0" applyFont="1" applyFill="1" applyBorder="1" applyAlignment="1">
      <alignment horizontal="left"/>
    </xf>
    <xf numFmtId="0" fontId="3" fillId="3" borderId="2" xfId="0" applyFont="1" applyFill="1" applyBorder="1" applyAlignment="1">
      <alignment horizontal="left"/>
    </xf>
    <xf numFmtId="0" fontId="0" fillId="3" borderId="2" xfId="0" applyFill="1" applyBorder="1"/>
    <xf numFmtId="0" fontId="4" fillId="3" borderId="2" xfId="0" applyFont="1" applyFill="1" applyBorder="1" applyAlignment="1">
      <alignment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applyFill="1" applyBorder="1" applyAlignment="1">
      <alignment wrapText="1"/>
    </xf>
    <xf numFmtId="0" fontId="4" fillId="3" borderId="1" xfId="0" applyFont="1" applyFill="1" applyBorder="1" applyAlignment="1">
      <alignment horizontal="center" wrapText="1"/>
    </xf>
    <xf numFmtId="43" fontId="0" fillId="3" borderId="2" xfId="20" applyFill="1" applyBorder="1"/>
    <xf numFmtId="43" fontId="0" fillId="3" borderId="3" xfId="20" applyFill="1" applyBorder="1"/>
    <xf numFmtId="43" fontId="0" fillId="2" borderId="0" xfId="20" applyFill="1" applyBorder="1"/>
    <xf numFmtId="0" fontId="4" fillId="4" borderId="1" xfId="0" applyFont="1" applyFill="1" applyBorder="1" applyAlignment="1">
      <alignment wrapText="1"/>
    </xf>
    <xf numFmtId="0" fontId="4" fillId="4" borderId="2" xfId="0" applyFont="1" applyFill="1" applyBorder="1" applyAlignment="1">
      <alignment wrapText="1"/>
    </xf>
    <xf numFmtId="0" fontId="4" fillId="4" borderId="3" xfId="0" applyFont="1" applyFill="1" applyBorder="1" applyAlignment="1">
      <alignment wrapText="1"/>
    </xf>
    <xf numFmtId="0" fontId="4" fillId="4" borderId="2" xfId="0" applyFont="1" applyFill="1" applyBorder="1" applyAlignment="1">
      <alignment horizontal="center" wrapText="1"/>
    </xf>
    <xf numFmtId="164" fontId="0" fillId="4" borderId="2" xfId="20" applyNumberFormat="1" applyFill="1" applyBorder="1" applyAlignment="1">
      <alignment horizontal="center" wrapText="1"/>
    </xf>
    <xf numFmtId="43" fontId="0" fillId="4" borderId="2" xfId="20" applyFill="1" applyBorder="1" applyAlignment="1">
      <alignment horizontal="center" wrapText="1"/>
    </xf>
    <xf numFmtId="43" fontId="0" fillId="4" borderId="2" xfId="20" applyFill="1" applyBorder="1"/>
    <xf numFmtId="164" fontId="0" fillId="4" borderId="2" xfId="20" applyNumberFormat="1" applyFill="1" applyBorder="1"/>
    <xf numFmtId="165" fontId="0" fillId="4" borderId="2" xfId="20" applyNumberFormat="1" applyFill="1" applyBorder="1"/>
    <xf numFmtId="164" fontId="0" fillId="4" borderId="1" xfId="20" applyNumberFormat="1" applyFill="1" applyBorder="1"/>
    <xf numFmtId="164" fontId="0" fillId="4" borderId="3" xfId="20" applyNumberFormat="1" applyFill="1" applyBorder="1"/>
    <xf numFmtId="164" fontId="0" fillId="5" borderId="1" xfId="20" applyNumberFormat="1" applyFill="1" applyBorder="1"/>
    <xf numFmtId="164" fontId="0" fillId="5" borderId="2" xfId="20" applyNumberFormat="1" applyFill="1" applyBorder="1"/>
    <xf numFmtId="164" fontId="0" fillId="5" borderId="3" xfId="20" applyNumberFormat="1" applyFill="1" applyBorder="1"/>
    <xf numFmtId="164" fontId="5" fillId="5" borderId="3" xfId="20" applyNumberFormat="1" applyFont="1" applyFill="1" applyBorder="1" applyAlignment="1">
      <alignment horizontal="center" wrapText="1"/>
    </xf>
    <xf numFmtId="165" fontId="0" fillId="5" borderId="1" xfId="20" applyNumberFormat="1" applyFill="1" applyBorder="1"/>
    <xf numFmtId="165" fontId="0" fillId="5" borderId="2" xfId="20" applyNumberFormat="1" applyFill="1" applyBorder="1"/>
    <xf numFmtId="0" fontId="6" fillId="6" borderId="1" xfId="0" applyFont="1" applyFill="1" applyBorder="1" applyAlignment="1">
      <alignment horizontal="center"/>
    </xf>
    <xf numFmtId="0" fontId="6" fillId="6" borderId="2" xfId="0" applyFont="1" applyFill="1" applyBorder="1" applyAlignment="1">
      <alignment horizontal="center"/>
    </xf>
    <xf numFmtId="0" fontId="6" fillId="6" borderId="3" xfId="0" applyFont="1" applyFill="1" applyBorder="1" applyAlignment="1">
      <alignment horizontal="center"/>
    </xf>
    <xf numFmtId="0" fontId="7" fillId="7" borderId="1" xfId="0" applyFont="1" applyFill="1" applyBorder="1" applyAlignment="1">
      <alignment horizontal="center" wrapText="1"/>
    </xf>
    <xf numFmtId="0" fontId="7" fillId="7" borderId="2" xfId="0" applyFont="1" applyFill="1" applyBorder="1" applyAlignment="1">
      <alignment horizontal="center"/>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0" fillId="3" borderId="0" xfId="0" applyFill="1"/>
    <xf numFmtId="0" fontId="3" fillId="3" borderId="4" xfId="0" applyFont="1" applyFill="1" applyBorder="1" applyAlignment="1">
      <alignment horizontal="left"/>
    </xf>
    <xf numFmtId="0" fontId="3" fillId="3" borderId="5" xfId="0" applyFont="1" applyFill="1" applyBorder="1" applyAlignment="1">
      <alignment horizontal="left"/>
    </xf>
    <xf numFmtId="0" fontId="0" fillId="3" borderId="5" xfId="0" applyFill="1" applyBorder="1"/>
    <xf numFmtId="0" fontId="4" fillId="3" borderId="5" xfId="0" applyFont="1" applyFill="1" applyBorder="1" applyAlignment="1">
      <alignment wrapText="1"/>
    </xf>
    <xf numFmtId="0" fontId="4" fillId="3" borderId="4" xfId="0" applyFont="1" applyFill="1" applyBorder="1" applyAlignment="1">
      <alignment wrapText="1"/>
    </xf>
    <xf numFmtId="0" fontId="4" fillId="3" borderId="6" xfId="0" applyFont="1" applyFill="1" applyBorder="1" applyAlignment="1">
      <alignment wrapText="1"/>
    </xf>
    <xf numFmtId="0" fontId="4" fillId="3" borderId="4" xfId="0" applyFont="1" applyFill="1" applyBorder="1" applyAlignment="1">
      <alignment horizontal="center" wrapText="1"/>
    </xf>
    <xf numFmtId="0" fontId="9" fillId="3" borderId="5" xfId="0" applyFont="1" applyFill="1" applyBorder="1" applyAlignment="1">
      <alignment horizontal="center"/>
    </xf>
    <xf numFmtId="43" fontId="0" fillId="3" borderId="5" xfId="20" applyFill="1" applyBorder="1"/>
    <xf numFmtId="43" fontId="0" fillId="3" borderId="6" xfId="20" applyFill="1" applyBorder="1"/>
    <xf numFmtId="0" fontId="4" fillId="4" borderId="4" xfId="0" applyFont="1" applyFill="1" applyBorder="1" applyAlignment="1">
      <alignment wrapText="1"/>
    </xf>
    <xf numFmtId="0" fontId="4" fillId="4" borderId="5" xfId="0" applyFont="1" applyFill="1" applyBorder="1" applyAlignment="1">
      <alignment wrapText="1"/>
    </xf>
    <xf numFmtId="0" fontId="4" fillId="4" borderId="6" xfId="0" applyFont="1" applyFill="1" applyBorder="1" applyAlignment="1">
      <alignment wrapText="1"/>
    </xf>
    <xf numFmtId="0" fontId="4" fillId="4" borderId="5" xfId="0" applyFont="1" applyFill="1" applyBorder="1" applyAlignment="1">
      <alignment horizontal="center" wrapText="1"/>
    </xf>
    <xf numFmtId="164" fontId="0" fillId="4" borderId="5" xfId="20" applyNumberFormat="1" applyFill="1" applyBorder="1" applyAlignment="1">
      <alignment horizontal="center" wrapText="1"/>
    </xf>
    <xf numFmtId="43" fontId="0" fillId="4" borderId="5" xfId="20" applyFill="1" applyBorder="1" applyAlignment="1">
      <alignment horizontal="center" wrapText="1"/>
    </xf>
    <xf numFmtId="43" fontId="0" fillId="4" borderId="5" xfId="20" applyFill="1" applyBorder="1"/>
    <xf numFmtId="164" fontId="0" fillId="4" borderId="5" xfId="20" applyNumberFormat="1" applyFill="1" applyBorder="1"/>
    <xf numFmtId="165" fontId="0" fillId="4" borderId="5" xfId="20" applyNumberFormat="1" applyFill="1" applyBorder="1"/>
    <xf numFmtId="164" fontId="0" fillId="4" borderId="4" xfId="20" applyNumberFormat="1" applyFill="1" applyBorder="1"/>
    <xf numFmtId="164" fontId="0" fillId="4" borderId="6" xfId="20" applyNumberFormat="1" applyFill="1" applyBorder="1"/>
    <xf numFmtId="164" fontId="0" fillId="5" borderId="4" xfId="20" applyNumberFormat="1" applyFill="1" applyBorder="1"/>
    <xf numFmtId="164" fontId="0" fillId="5" borderId="5" xfId="20" applyNumberFormat="1" applyFill="1" applyBorder="1"/>
    <xf numFmtId="164" fontId="0" fillId="5" borderId="6" xfId="20" applyNumberFormat="1" applyFill="1" applyBorder="1"/>
    <xf numFmtId="164" fontId="5" fillId="5" borderId="6" xfId="20" applyNumberFormat="1" applyFont="1" applyFill="1" applyBorder="1" applyAlignment="1">
      <alignment horizontal="center" wrapText="1"/>
    </xf>
    <xf numFmtId="165" fontId="0" fillId="5" borderId="4" xfId="20" applyNumberFormat="1" applyFill="1" applyBorder="1"/>
    <xf numFmtId="165" fontId="0" fillId="5" borderId="5" xfId="20" applyNumberFormat="1" applyFill="1" applyBorder="1"/>
    <xf numFmtId="0" fontId="6" fillId="6" borderId="4" xfId="0" applyFont="1" applyFill="1" applyBorder="1" applyAlignment="1">
      <alignment horizontal="center"/>
    </xf>
    <xf numFmtId="0" fontId="6" fillId="6" borderId="5" xfId="0" applyFont="1" applyFill="1" applyBorder="1" applyAlignment="1">
      <alignment horizontal="center"/>
    </xf>
    <xf numFmtId="0" fontId="6" fillId="6" borderId="6" xfId="0" applyFont="1" applyFill="1" applyBorder="1" applyAlignment="1">
      <alignment horizontal="center"/>
    </xf>
    <xf numFmtId="0" fontId="7" fillId="7" borderId="7" xfId="0" applyFont="1" applyFill="1" applyBorder="1" applyAlignment="1">
      <alignment horizontal="center"/>
    </xf>
    <xf numFmtId="0" fontId="7" fillId="7" borderId="0" xfId="0" applyFont="1" applyFill="1" applyBorder="1" applyAlignment="1">
      <alignment horizontal="center"/>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167" fontId="0" fillId="0" borderId="2" xfId="0" applyNumberFormat="1" applyBorder="1" applyAlignment="1">
      <alignment horizontal="left"/>
    </xf>
    <xf numFmtId="0" fontId="0" fillId="0" borderId="2" xfId="0" applyBorder="1"/>
    <xf numFmtId="0" fontId="10" fillId="0" borderId="2" xfId="0" applyFont="1" applyBorder="1" applyAlignment="1">
      <alignment horizontal="center"/>
    </xf>
    <xf numFmtId="17" fontId="11" fillId="0" borderId="8" xfId="0" applyNumberFormat="1" applyFont="1" applyBorder="1" applyAlignment="1">
      <alignment horizontal="center"/>
    </xf>
    <xf numFmtId="0" fontId="11" fillId="0" borderId="9" xfId="0" applyFont="1" applyBorder="1" applyAlignment="1">
      <alignment horizontal="center"/>
    </xf>
    <xf numFmtId="0" fontId="11" fillId="0" borderId="10" xfId="0" applyFont="1" applyBorder="1" applyAlignment="1">
      <alignment horizontal="center"/>
    </xf>
    <xf numFmtId="17" fontId="11" fillId="0" borderId="1" xfId="0" applyNumberFormat="1"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0" xfId="0" applyFont="1" applyFill="1" applyBorder="1" applyAlignment="1">
      <alignment horizontal="center"/>
    </xf>
    <xf numFmtId="0" fontId="12" fillId="0" borderId="8" xfId="0" applyFont="1" applyFill="1" applyBorder="1" applyAlignment="1">
      <alignment horizontal="center"/>
    </xf>
    <xf numFmtId="0" fontId="12" fillId="0" borderId="9" xfId="0" applyFont="1" applyFill="1" applyBorder="1" applyAlignment="1">
      <alignment horizontal="center"/>
    </xf>
    <xf numFmtId="0" fontId="13" fillId="0" borderId="9" xfId="0" applyFont="1" applyFill="1" applyBorder="1"/>
    <xf numFmtId="43" fontId="13" fillId="0" borderId="9" xfId="20" applyFont="1" applyFill="1" applyBorder="1"/>
    <xf numFmtId="43" fontId="13" fillId="0" borderId="10" xfId="20" applyFont="1" applyFill="1" applyBorder="1"/>
    <xf numFmtId="43" fontId="13" fillId="2" borderId="0" xfId="20" applyFont="1" applyFill="1" applyBorder="1"/>
    <xf numFmtId="164" fontId="0" fillId="0" borderId="9" xfId="20" applyNumberFormat="1" applyBorder="1" applyAlignment="1">
      <alignment horizontal="center"/>
    </xf>
    <xf numFmtId="164" fontId="0" fillId="0" borderId="10" xfId="20" applyNumberFormat="1" applyBorder="1" applyAlignment="1">
      <alignment horizontal="center"/>
    </xf>
    <xf numFmtId="17" fontId="11" fillId="0" borderId="9" xfId="0" applyNumberFormat="1" applyFont="1" applyBorder="1" applyAlignment="1">
      <alignment horizontal="center"/>
    </xf>
    <xf numFmtId="17" fontId="11" fillId="0" borderId="10" xfId="0" applyNumberFormat="1" applyFont="1" applyBorder="1" applyAlignment="1">
      <alignment horizontal="center"/>
    </xf>
    <xf numFmtId="17" fontId="11" fillId="0" borderId="2" xfId="0" applyNumberFormat="1" applyFont="1" applyBorder="1" applyAlignment="1">
      <alignment horizontal="center"/>
    </xf>
    <xf numFmtId="17" fontId="11" fillId="0" borderId="3" xfId="0" applyNumberFormat="1" applyFont="1" applyBorder="1" applyAlignment="1">
      <alignment horizontal="center"/>
    </xf>
    <xf numFmtId="17" fontId="11" fillId="0" borderId="11" xfId="0" applyNumberFormat="1" applyFont="1" applyBorder="1" applyAlignment="1">
      <alignment horizontal="center"/>
    </xf>
    <xf numFmtId="17" fontId="11" fillId="0" borderId="12" xfId="0" applyNumberFormat="1" applyFont="1" applyBorder="1" applyAlignment="1">
      <alignment horizontal="center"/>
    </xf>
    <xf numFmtId="17" fontId="11" fillId="0" borderId="13" xfId="0" applyNumberFormat="1" applyFont="1" applyBorder="1" applyAlignment="1">
      <alignment horizontal="center"/>
    </xf>
    <xf numFmtId="0" fontId="11" fillId="0" borderId="8" xfId="0" applyNumberFormat="1" applyFont="1" applyBorder="1" applyAlignment="1">
      <alignment horizontal="center"/>
    </xf>
    <xf numFmtId="0" fontId="11" fillId="0" borderId="9" xfId="0" applyNumberFormat="1" applyFont="1" applyBorder="1" applyAlignment="1">
      <alignment horizontal="center"/>
    </xf>
    <xf numFmtId="0" fontId="11" fillId="0" borderId="10" xfId="0" applyNumberFormat="1" applyFont="1" applyBorder="1" applyAlignment="1">
      <alignment horizontal="center"/>
    </xf>
    <xf numFmtId="0" fontId="6" fillId="6" borderId="8" xfId="0" applyFont="1" applyFill="1" applyBorder="1" applyAlignment="1">
      <alignment horizontal="center"/>
    </xf>
    <xf numFmtId="0" fontId="6" fillId="6" borderId="9" xfId="0" applyFont="1" applyFill="1" applyBorder="1" applyAlignment="1">
      <alignment horizontal="center"/>
    </xf>
    <xf numFmtId="0" fontId="6" fillId="6" borderId="10" xfId="0" applyFont="1" applyFill="1" applyBorder="1" applyAlignment="1">
      <alignment horizontal="center"/>
    </xf>
    <xf numFmtId="0" fontId="11" fillId="2" borderId="0" xfId="0" applyNumberFormat="1" applyFont="1" applyFill="1" applyBorder="1" applyAlignment="1">
      <alignment horizontal="center"/>
    </xf>
    <xf numFmtId="164" fontId="5" fillId="7" borderId="14" xfId="20" applyNumberFormat="1" applyFont="1" applyFill="1" applyBorder="1" applyAlignment="1">
      <alignment horizontal="center" wrapText="1"/>
    </xf>
    <xf numFmtId="17" fontId="11" fillId="7" borderId="0" xfId="0" applyNumberFormat="1" applyFont="1" applyFill="1" applyBorder="1" applyAlignment="1">
      <alignment horizontal="left"/>
    </xf>
    <xf numFmtId="164" fontId="5" fillId="7" borderId="15" xfId="20" applyNumberFormat="1" applyFont="1" applyFill="1" applyBorder="1" applyAlignment="1">
      <alignment horizontal="center" wrapText="1"/>
    </xf>
    <xf numFmtId="164" fontId="5" fillId="7" borderId="16" xfId="20" applyNumberFormat="1" applyFont="1" applyFill="1" applyBorder="1" applyAlignment="1">
      <alignment horizontal="center" wrapText="1"/>
    </xf>
    <xf numFmtId="0" fontId="5" fillId="0" borderId="5" xfId="0" applyFont="1" applyBorder="1"/>
    <xf numFmtId="0" fontId="10" fillId="0" borderId="5" xfId="0" applyFont="1" applyBorder="1"/>
    <xf numFmtId="0" fontId="10" fillId="0" borderId="5" xfId="0" applyFont="1" applyBorder="1" applyAlignment="1">
      <alignment horizontal="center"/>
    </xf>
    <xf numFmtId="0" fontId="13" fillId="0" borderId="4" xfId="0" applyFont="1" applyBorder="1"/>
    <xf numFmtId="0" fontId="13" fillId="0" borderId="5" xfId="0" applyFont="1" applyBorder="1"/>
    <xf numFmtId="0" fontId="13" fillId="0" borderId="6" xfId="0" applyFont="1" applyBorder="1"/>
    <xf numFmtId="0" fontId="13" fillId="0" borderId="4" xfId="0" applyFont="1" applyFill="1" applyBorder="1"/>
    <xf numFmtId="0" fontId="13" fillId="0" borderId="5" xfId="0" applyFont="1" applyFill="1" applyBorder="1"/>
    <xf numFmtId="0" fontId="13" fillId="0" borderId="17" xfId="0" applyFont="1" applyFill="1" applyBorder="1"/>
    <xf numFmtId="0" fontId="13" fillId="0" borderId="6" xfId="0" applyFont="1" applyFill="1" applyBorder="1"/>
    <xf numFmtId="0" fontId="13" fillId="0" borderId="0" xfId="0" applyFont="1" applyFill="1" applyBorder="1"/>
    <xf numFmtId="164" fontId="0" fillId="0" borderId="4" xfId="20" applyNumberFormat="1" applyFont="1" applyFill="1" applyBorder="1" applyAlignment="1">
      <alignment wrapText="1"/>
    </xf>
    <xf numFmtId="164" fontId="0" fillId="0" borderId="5" xfId="20" applyNumberFormat="1" applyFont="1" applyFill="1" applyBorder="1" applyAlignment="1">
      <alignment wrapText="1"/>
    </xf>
    <xf numFmtId="164" fontId="0" fillId="0" borderId="6" xfId="20" applyNumberFormat="1" applyFont="1" applyFill="1" applyBorder="1" applyAlignment="1">
      <alignment wrapText="1"/>
    </xf>
    <xf numFmtId="164" fontId="0" fillId="2" borderId="0" xfId="20" applyNumberFormat="1" applyFont="1" applyFill="1" applyBorder="1" applyAlignment="1">
      <alignment wrapText="1"/>
    </xf>
    <xf numFmtId="164" fontId="0" fillId="0" borderId="5" xfId="20" applyNumberFormat="1" applyFill="1" applyBorder="1"/>
    <xf numFmtId="164" fontId="0" fillId="0" borderId="17" xfId="20" applyNumberFormat="1" applyFill="1" applyBorder="1"/>
    <xf numFmtId="164" fontId="0" fillId="0" borderId="6" xfId="20" applyNumberFormat="1" applyFill="1" applyBorder="1"/>
    <xf numFmtId="43" fontId="0" fillId="0" borderId="4" xfId="20" applyFill="1" applyBorder="1"/>
    <xf numFmtId="43" fontId="0" fillId="0" borderId="5" xfId="20" applyFill="1" applyBorder="1"/>
    <xf numFmtId="43" fontId="0" fillId="0" borderId="18" xfId="20" applyFill="1" applyBorder="1"/>
    <xf numFmtId="43" fontId="0" fillId="0" borderId="19" xfId="20" applyFill="1" applyBorder="1"/>
    <xf numFmtId="164" fontId="0" fillId="0" borderId="19" xfId="20" applyNumberFormat="1" applyFill="1" applyBorder="1"/>
    <xf numFmtId="164" fontId="0" fillId="0" borderId="20" xfId="20" applyNumberFormat="1" applyFill="1" applyBorder="1"/>
    <xf numFmtId="165" fontId="0" fillId="0" borderId="18" xfId="20" applyNumberFormat="1" applyFill="1" applyBorder="1"/>
    <xf numFmtId="165" fontId="0" fillId="0" borderId="19" xfId="20" applyNumberFormat="1" applyFill="1" applyBorder="1"/>
    <xf numFmtId="165" fontId="0" fillId="0" borderId="21" xfId="20" applyNumberFormat="1" applyFill="1" applyBorder="1"/>
    <xf numFmtId="165" fontId="0" fillId="0" borderId="22" xfId="20" applyNumberFormat="1" applyFill="1" applyBorder="1"/>
    <xf numFmtId="164" fontId="0" fillId="0" borderId="22" xfId="20" applyNumberFormat="1" applyFill="1" applyBorder="1"/>
    <xf numFmtId="164" fontId="0" fillId="0" borderId="23" xfId="20" applyNumberFormat="1" applyFill="1" applyBorder="1"/>
    <xf numFmtId="164" fontId="0" fillId="0" borderId="1" xfId="20" applyNumberFormat="1" applyFont="1" applyFill="1" applyBorder="1" applyAlignment="1">
      <alignment horizontal="center" wrapText="1"/>
    </xf>
    <xf numFmtId="164" fontId="0" fillId="0" borderId="2" xfId="20" applyNumberFormat="1" applyFont="1" applyFill="1" applyBorder="1" applyAlignment="1">
      <alignment horizontal="center" wrapText="1"/>
    </xf>
    <xf numFmtId="164" fontId="0" fillId="0" borderId="3" xfId="20" applyNumberFormat="1" applyFont="1" applyFill="1" applyBorder="1" applyAlignment="1">
      <alignment horizontal="center" wrapText="1"/>
    </xf>
    <xf numFmtId="165" fontId="0" fillId="0" borderId="24" xfId="20" applyNumberFormat="1" applyFill="1" applyBorder="1"/>
    <xf numFmtId="165" fontId="0" fillId="0" borderId="25" xfId="20" applyNumberFormat="1" applyFill="1" applyBorder="1"/>
    <xf numFmtId="164" fontId="0" fillId="0" borderId="25" xfId="20" applyNumberFormat="1" applyFill="1" applyBorder="1"/>
    <xf numFmtId="164" fontId="0" fillId="0" borderId="26" xfId="20" applyNumberFormat="1" applyFill="1" applyBorder="1"/>
    <xf numFmtId="164" fontId="14" fillId="6" borderId="1" xfId="20" applyNumberFormat="1" applyFont="1" applyFill="1" applyBorder="1"/>
    <xf numFmtId="43" fontId="14" fillId="6" borderId="2" xfId="20" applyFont="1" applyFill="1" applyBorder="1"/>
    <xf numFmtId="43" fontId="14" fillId="6" borderId="2" xfId="20" applyFont="1" applyFill="1" applyBorder="1" applyAlignment="1">
      <alignment horizontal="center" wrapText="1"/>
    </xf>
    <xf numFmtId="43" fontId="14" fillId="6" borderId="2" xfId="20" applyFont="1" applyFill="1" applyBorder="1" applyAlignment="1">
      <alignment wrapText="1"/>
    </xf>
    <xf numFmtId="43" fontId="14" fillId="6" borderId="3" xfId="20" applyFont="1" applyFill="1" applyBorder="1" applyAlignment="1">
      <alignment wrapText="1"/>
    </xf>
    <xf numFmtId="43" fontId="14" fillId="2" borderId="0" xfId="20" applyFont="1" applyFill="1" applyBorder="1" applyAlignment="1">
      <alignment wrapText="1"/>
    </xf>
    <xf numFmtId="164" fontId="5" fillId="7" borderId="16" xfId="20" applyNumberFormat="1" applyFont="1" applyFill="1" applyBorder="1" applyAlignment="1">
      <alignment horizontal="center"/>
    </xf>
    <xf numFmtId="164" fontId="5" fillId="7" borderId="27" xfId="20" applyNumberFormat="1" applyFont="1" applyFill="1" applyBorder="1" applyAlignment="1">
      <alignment horizontal="center"/>
    </xf>
    <xf numFmtId="164" fontId="5" fillId="7" borderId="0" xfId="20" applyNumberFormat="1" applyFont="1" applyFill="1" applyBorder="1" applyAlignment="1">
      <alignment horizontal="center"/>
    </xf>
    <xf numFmtId="164" fontId="5" fillId="7" borderId="28" xfId="20" applyNumberFormat="1" applyFont="1" applyFill="1" applyBorder="1" applyAlignment="1">
      <alignment horizontal="center"/>
    </xf>
    <xf numFmtId="0" fontId="0" fillId="0" borderId="5" xfId="0" applyBorder="1"/>
    <xf numFmtId="0" fontId="0" fillId="0" borderId="0" xfId="0" applyFill="1"/>
    <xf numFmtId="2" fontId="0" fillId="0" borderId="0" xfId="0" applyNumberFormat="1" applyFill="1" applyBorder="1"/>
    <xf numFmtId="165" fontId="0" fillId="0" borderId="7" xfId="20" applyNumberFormat="1" applyFill="1" applyBorder="1"/>
    <xf numFmtId="165" fontId="0" fillId="0" borderId="0" xfId="20" applyNumberFormat="1" applyFill="1" applyBorder="1"/>
    <xf numFmtId="164" fontId="0" fillId="0" borderId="0" xfId="20" applyNumberFormat="1" applyFill="1" applyBorder="1"/>
    <xf numFmtId="164" fontId="0" fillId="0" borderId="29" xfId="20" applyNumberFormat="1" applyFill="1" applyBorder="1"/>
    <xf numFmtId="0" fontId="0" fillId="0" borderId="7" xfId="0" applyFill="1" applyBorder="1"/>
    <xf numFmtId="0" fontId="0" fillId="0" borderId="29" xfId="0" applyFill="1" applyBorder="1"/>
    <xf numFmtId="166" fontId="0" fillId="0" borderId="7" xfId="0" applyNumberFormat="1" applyFill="1" applyBorder="1"/>
    <xf numFmtId="166" fontId="0" fillId="0" borderId="0" xfId="0" applyNumberFormat="1" applyFill="1" applyBorder="1"/>
    <xf numFmtId="164" fontId="0" fillId="0" borderId="30" xfId="20" applyNumberFormat="1" applyFill="1" applyBorder="1"/>
    <xf numFmtId="164" fontId="0" fillId="0" borderId="7" xfId="20" applyNumberFormat="1" applyFill="1" applyBorder="1"/>
    <xf numFmtId="168" fontId="0" fillId="0" borderId="29" xfId="16" applyNumberFormat="1" applyFill="1" applyBorder="1"/>
    <xf numFmtId="164" fontId="0" fillId="0" borderId="3" xfId="20" applyNumberFormat="1" applyFill="1" applyBorder="1"/>
    <xf numFmtId="164" fontId="0" fillId="2" borderId="7" xfId="20" applyNumberFormat="1" applyFill="1" applyBorder="1"/>
    <xf numFmtId="164" fontId="0" fillId="2" borderId="29" xfId="20" applyNumberFormat="1" applyFill="1" applyBorder="1"/>
    <xf numFmtId="164" fontId="5" fillId="0" borderId="0" xfId="20" applyNumberFormat="1" applyFont="1" applyFill="1" applyBorder="1"/>
    <xf numFmtId="165" fontId="0" fillId="0" borderId="1" xfId="20" applyNumberFormat="1" applyFill="1" applyBorder="1"/>
    <xf numFmtId="165" fontId="0" fillId="0" borderId="2" xfId="20" applyNumberFormat="1" applyFill="1" applyBorder="1"/>
    <xf numFmtId="164" fontId="0" fillId="0" borderId="2" xfId="20" applyNumberFormat="1" applyFill="1" applyBorder="1"/>
    <xf numFmtId="43" fontId="0" fillId="0" borderId="2" xfId="20" applyNumberFormat="1" applyFill="1" applyBorder="1"/>
    <xf numFmtId="9" fontId="0" fillId="0" borderId="2" xfId="15" applyFill="1" applyBorder="1"/>
    <xf numFmtId="168" fontId="0" fillId="0" borderId="3" xfId="16" applyNumberFormat="1" applyFill="1" applyBorder="1"/>
    <xf numFmtId="168" fontId="0" fillId="2" borderId="0" xfId="16" applyNumberFormat="1" applyFill="1" applyBorder="1"/>
    <xf numFmtId="164" fontId="0" fillId="0" borderId="31" xfId="20" applyNumberFormat="1" applyFill="1" applyBorder="1"/>
    <xf numFmtId="164" fontId="0" fillId="0" borderId="32" xfId="20" applyNumberFormat="1" applyFill="1" applyBorder="1"/>
    <xf numFmtId="165" fontId="0" fillId="0" borderId="25" xfId="20" applyNumberFormat="1" applyFont="1" applyFill="1" applyBorder="1"/>
    <xf numFmtId="165" fontId="0" fillId="0" borderId="7" xfId="20" applyNumberFormat="1" applyFill="1" applyBorder="1" applyProtection="1">
      <protection locked="0"/>
    </xf>
    <xf numFmtId="165" fontId="0" fillId="0" borderId="0" xfId="20" applyNumberFormat="1" applyFill="1" applyBorder="1" applyProtection="1">
      <protection locked="0"/>
    </xf>
    <xf numFmtId="164" fontId="0" fillId="0" borderId="0" xfId="20" applyNumberFormat="1" applyFill="1" applyBorder="1" applyProtection="1">
      <protection locked="0"/>
    </xf>
    <xf numFmtId="164" fontId="0" fillId="0" borderId="29" xfId="20" applyNumberFormat="1" applyFill="1" applyBorder="1" applyProtection="1">
      <protection locked="0"/>
    </xf>
    <xf numFmtId="43" fontId="0" fillId="0" borderId="0" xfId="20" applyNumberFormat="1" applyFill="1" applyBorder="1"/>
    <xf numFmtId="164" fontId="15" fillId="0" borderId="0" xfId="20" applyNumberFormat="1" applyFont="1" applyFill="1" applyBorder="1"/>
    <xf numFmtId="164" fontId="15" fillId="0" borderId="29" xfId="20" applyNumberFormat="1" applyFont="1" applyFill="1" applyBorder="1"/>
    <xf numFmtId="164" fontId="16" fillId="0" borderId="0" xfId="20" applyNumberFormat="1" applyFont="1" applyFill="1" applyBorder="1"/>
    <xf numFmtId="164" fontId="0" fillId="0" borderId="29" xfId="20" applyNumberFormat="1" applyBorder="1"/>
    <xf numFmtId="164" fontId="0" fillId="0" borderId="0" xfId="20" applyNumberFormat="1" applyFont="1" applyFill="1" applyBorder="1"/>
    <xf numFmtId="165" fontId="0" fillId="2" borderId="7" xfId="20" applyNumberFormat="1" applyFill="1" applyBorder="1"/>
    <xf numFmtId="165" fontId="0" fillId="2" borderId="0" xfId="20" applyNumberFormat="1" applyFill="1" applyBorder="1"/>
    <xf numFmtId="9" fontId="0" fillId="0" borderId="0" xfId="15" applyFill="1" applyBorder="1"/>
    <xf numFmtId="164" fontId="0" fillId="0" borderId="33" xfId="20" applyNumberFormat="1" applyFill="1" applyBorder="1"/>
    <xf numFmtId="164" fontId="0" fillId="0" borderId="34" xfId="20" applyNumberFormat="1" applyFill="1" applyBorder="1"/>
    <xf numFmtId="165" fontId="0" fillId="0" borderId="0" xfId="20" applyNumberFormat="1" applyFont="1" applyFill="1" applyBorder="1"/>
    <xf numFmtId="164" fontId="5" fillId="0" borderId="29" xfId="20" applyNumberFormat="1" applyFont="1" applyFill="1" applyBorder="1"/>
    <xf numFmtId="165" fontId="0" fillId="2" borderId="29" xfId="20" applyNumberFormat="1" applyFill="1" applyBorder="1"/>
    <xf numFmtId="166" fontId="0" fillId="2" borderId="7" xfId="0" applyNumberFormat="1" applyFill="1" applyBorder="1"/>
    <xf numFmtId="166" fontId="0" fillId="2" borderId="0" xfId="0" applyNumberFormat="1" applyFill="1" applyBorder="1"/>
    <xf numFmtId="164" fontId="0" fillId="2" borderId="30" xfId="20" applyNumberFormat="1" applyFill="1" applyBorder="1"/>
    <xf numFmtId="165" fontId="0" fillId="0" borderId="0" xfId="20" applyNumberFormat="1" applyFont="1" applyFill="1" applyBorder="1"/>
    <xf numFmtId="165" fontId="17" fillId="0" borderId="0" xfId="20" applyNumberFormat="1" applyFont="1" applyFill="1" applyBorder="1"/>
    <xf numFmtId="165" fontId="0" fillId="8" borderId="7" xfId="20" applyNumberFormat="1" applyFill="1" applyBorder="1"/>
    <xf numFmtId="165" fontId="0" fillId="8" borderId="0" xfId="20" applyNumberFormat="1" applyFill="1" applyBorder="1"/>
    <xf numFmtId="164" fontId="0" fillId="8" borderId="0" xfId="20" applyNumberFormat="1" applyFill="1" applyBorder="1"/>
    <xf numFmtId="164" fontId="15" fillId="8" borderId="0" xfId="20" applyNumberFormat="1" applyFont="1" applyFill="1" applyBorder="1"/>
    <xf numFmtId="164" fontId="15" fillId="8" borderId="29" xfId="20" applyNumberFormat="1" applyFont="1" applyFill="1" applyBorder="1"/>
    <xf numFmtId="164" fontId="0" fillId="0" borderId="0" xfId="20" applyNumberFormat="1" applyFill="1" applyBorder="1" applyProtection="1">
      <protection/>
    </xf>
    <xf numFmtId="164" fontId="14" fillId="0" borderId="0" xfId="20" applyNumberFormat="1" applyFont="1" applyFill="1" applyBorder="1"/>
    <xf numFmtId="165" fontId="18" fillId="9" borderId="0" xfId="20" applyNumberFormat="1" applyFont="1" applyFill="1" applyBorder="1"/>
    <xf numFmtId="165" fontId="18" fillId="0" borderId="0" xfId="20" applyNumberFormat="1" applyFont="1" applyFill="1" applyBorder="1"/>
    <xf numFmtId="1" fontId="2" fillId="0" borderId="29" xfId="0" applyNumberFormat="1" applyFont="1" applyBorder="1"/>
    <xf numFmtId="166" fontId="0" fillId="2" borderId="7" xfId="20" applyNumberFormat="1" applyFill="1" applyBorder="1"/>
    <xf numFmtId="166" fontId="0" fillId="2" borderId="0" xfId="20" applyNumberFormat="1" applyFill="1" applyBorder="1"/>
    <xf numFmtId="165" fontId="0" fillId="0" borderId="7" xfId="22" applyNumberFormat="1" applyFont="1" applyFill="1" applyBorder="1"/>
    <xf numFmtId="165" fontId="0" fillId="0" borderId="0" xfId="22" applyNumberFormat="1" applyFont="1" applyFill="1" applyBorder="1"/>
    <xf numFmtId="164" fontId="0" fillId="0" borderId="0" xfId="22" applyNumberFormat="1" applyFont="1" applyFill="1" applyBorder="1"/>
    <xf numFmtId="164" fontId="0" fillId="0" borderId="29" xfId="22" applyNumberFormat="1" applyFont="1" applyFill="1" applyBorder="1"/>
    <xf numFmtId="164" fontId="0" fillId="0" borderId="0" xfId="20" applyNumberFormat="1" applyFill="1" applyBorder="1" applyAlignment="1">
      <alignment horizontal="right"/>
    </xf>
    <xf numFmtId="165" fontId="5" fillId="0" borderId="0" xfId="20" applyNumberFormat="1" applyFont="1" applyFill="1" applyBorder="1"/>
    <xf numFmtId="164" fontId="15" fillId="10" borderId="0" xfId="20" applyNumberFormat="1" applyFont="1" applyFill="1" applyBorder="1"/>
    <xf numFmtId="164" fontId="19" fillId="0" borderId="0" xfId="20" applyNumberFormat="1" applyFont="1" applyFill="1" applyBorder="1"/>
    <xf numFmtId="164" fontId="19" fillId="0" borderId="29" xfId="20" applyNumberFormat="1" applyFont="1" applyFill="1" applyBorder="1"/>
    <xf numFmtId="0" fontId="2" fillId="0" borderId="0" xfId="0" applyFont="1"/>
    <xf numFmtId="165" fontId="0" fillId="11" borderId="0" xfId="20" applyNumberFormat="1" applyFill="1" applyBorder="1"/>
    <xf numFmtId="164" fontId="20" fillId="0" borderId="0" xfId="20" applyNumberFormat="1" applyFont="1" applyFill="1" applyBorder="1" applyProtection="1">
      <protection/>
    </xf>
    <xf numFmtId="164" fontId="18" fillId="0" borderId="0" xfId="20" applyNumberFormat="1" applyFont="1" applyFill="1" applyBorder="1"/>
    <xf numFmtId="2" fontId="0" fillId="2" borderId="0" xfId="0" applyNumberFormat="1" applyFill="1" applyBorder="1"/>
    <xf numFmtId="2" fontId="0" fillId="2" borderId="29" xfId="0" applyNumberFormat="1" applyFill="1" applyBorder="1"/>
    <xf numFmtId="2" fontId="0" fillId="2" borderId="7" xfId="0" applyNumberFormat="1" applyFill="1" applyBorder="1"/>
    <xf numFmtId="1" fontId="0" fillId="0" borderId="0" xfId="0" applyNumberFormat="1" applyFill="1" applyBorder="1"/>
    <xf numFmtId="164" fontId="16" fillId="12" borderId="0" xfId="20" applyNumberFormat="1" applyFont="1" applyFill="1" applyBorder="1"/>
    <xf numFmtId="2" fontId="0" fillId="0" borderId="7" xfId="0" applyNumberFormat="1" applyFill="1" applyBorder="1"/>
    <xf numFmtId="166" fontId="0" fillId="13" borderId="7" xfId="0" applyNumberFormat="1" applyFill="1" applyBorder="1"/>
    <xf numFmtId="166" fontId="0" fillId="13" borderId="0" xfId="0" applyNumberFormat="1" applyFill="1" applyBorder="1"/>
    <xf numFmtId="164" fontId="0" fillId="13" borderId="0" xfId="20" applyNumberFormat="1" applyFill="1" applyBorder="1"/>
    <xf numFmtId="164" fontId="0" fillId="13" borderId="29" xfId="20" applyNumberFormat="1" applyFill="1" applyBorder="1"/>
    <xf numFmtId="164" fontId="0" fillId="2" borderId="0" xfId="20" applyNumberFormat="1" applyFill="1" applyBorder="1" applyProtection="1">
      <protection locked="0"/>
    </xf>
    <xf numFmtId="164" fontId="0" fillId="2" borderId="29" xfId="20" applyNumberFormat="1" applyFill="1" applyBorder="1" applyProtection="1">
      <protection locked="0"/>
    </xf>
    <xf numFmtId="1" fontId="2" fillId="0" borderId="0" xfId="0" applyNumberFormat="1" applyFont="1"/>
    <xf numFmtId="164" fontId="17" fillId="0" borderId="0" xfId="20" applyNumberFormat="1" applyFont="1" applyFill="1" applyBorder="1"/>
    <xf numFmtId="164" fontId="17" fillId="0" borderId="29" xfId="20" applyNumberFormat="1" applyFont="1" applyFill="1" applyBorder="1"/>
    <xf numFmtId="0" fontId="0" fillId="2" borderId="7" xfId="0" applyFill="1" applyBorder="1"/>
    <xf numFmtId="0" fontId="0" fillId="2" borderId="0" xfId="0" applyFill="1" applyBorder="1"/>
    <xf numFmtId="0" fontId="0" fillId="2" borderId="29" xfId="0" applyFill="1" applyBorder="1"/>
    <xf numFmtId="164" fontId="0" fillId="0" borderId="0" xfId="20" applyNumberFormat="1" applyFill="1" applyProtection="1">
      <protection/>
    </xf>
    <xf numFmtId="164" fontId="0" fillId="0" borderId="0" xfId="20" applyNumberFormat="1" applyFont="1" applyFill="1" applyBorder="1"/>
    <xf numFmtId="164" fontId="0" fillId="0" borderId="29" xfId="20" applyNumberFormat="1" applyFont="1" applyFill="1" applyBorder="1"/>
    <xf numFmtId="165" fontId="0" fillId="0" borderId="29" xfId="20" applyNumberFormat="1" applyFill="1" applyBorder="1"/>
    <xf numFmtId="0" fontId="21" fillId="0" borderId="0" xfId="23" applyFill="1" applyProtection="1">
      <alignment/>
      <protection/>
    </xf>
    <xf numFmtId="164" fontId="22" fillId="0" borderId="0" xfId="20" applyNumberFormat="1" applyFont="1" applyFill="1" applyBorder="1"/>
    <xf numFmtId="164" fontId="22" fillId="0" borderId="29" xfId="20" applyNumberFormat="1" applyFont="1" applyFill="1" applyBorder="1"/>
    <xf numFmtId="164" fontId="0" fillId="0" borderId="29" xfId="20" applyNumberFormat="1" applyFont="1" applyFill="1" applyBorder="1"/>
    <xf numFmtId="164" fontId="0" fillId="0" borderId="29" xfId="20" applyNumberFormat="1" applyFill="1" applyBorder="1" applyAlignment="1">
      <alignment horizontal="right"/>
    </xf>
    <xf numFmtId="164" fontId="0" fillId="2" borderId="0" xfId="20" applyNumberFormat="1" applyFill="1" applyBorder="1" applyAlignment="1">
      <alignment horizontal="right"/>
    </xf>
    <xf numFmtId="2" fontId="14" fillId="0" borderId="0" xfId="0" applyNumberFormat="1" applyFont="1" applyFill="1" applyBorder="1"/>
    <xf numFmtId="2" fontId="0" fillId="10" borderId="0" xfId="0" applyNumberFormat="1" applyFill="1" applyBorder="1"/>
    <xf numFmtId="43" fontId="0" fillId="2" borderId="29" xfId="20" applyFill="1" applyBorder="1"/>
    <xf numFmtId="2" fontId="0" fillId="0" borderId="35" xfId="0" applyNumberFormat="1" applyFill="1" applyBorder="1"/>
    <xf numFmtId="0" fontId="0" fillId="0" borderId="35" xfId="0" applyFill="1" applyBorder="1"/>
    <xf numFmtId="165" fontId="0" fillId="0" borderId="4" xfId="20" applyNumberFormat="1" applyFill="1" applyBorder="1"/>
    <xf numFmtId="165" fontId="0" fillId="0" borderId="5" xfId="20" applyNumberFormat="1" applyFill="1" applyBorder="1"/>
    <xf numFmtId="0" fontId="0" fillId="0" borderId="4" xfId="0" applyFill="1" applyBorder="1"/>
    <xf numFmtId="0" fontId="0" fillId="0" borderId="5" xfId="0" applyFill="1" applyBorder="1"/>
    <xf numFmtId="0" fontId="0" fillId="0" borderId="6" xfId="0" applyFill="1" applyBorder="1"/>
    <xf numFmtId="166" fontId="0" fillId="0" borderId="4" xfId="0" applyNumberFormat="1" applyFill="1" applyBorder="1"/>
    <xf numFmtId="166" fontId="0" fillId="0" borderId="5" xfId="0" applyNumberFormat="1" applyFill="1" applyBorder="1"/>
    <xf numFmtId="164" fontId="0" fillId="0" borderId="4" xfId="20" applyNumberFormat="1" applyFill="1" applyBorder="1"/>
    <xf numFmtId="168" fontId="0" fillId="0" borderId="6" xfId="16" applyNumberFormat="1" applyFill="1" applyBorder="1"/>
    <xf numFmtId="165" fontId="0" fillId="0" borderId="4" xfId="20" applyNumberFormat="1" applyFill="1" applyBorder="1" applyAlignment="1">
      <alignment horizontal="right"/>
    </xf>
    <xf numFmtId="0" fontId="0" fillId="0" borderId="5" xfId="0" applyFill="1" applyBorder="1" applyProtection="1">
      <protection/>
    </xf>
    <xf numFmtId="164" fontId="0" fillId="2" borderId="4" xfId="20" applyNumberFormat="1" applyFill="1" applyBorder="1"/>
    <xf numFmtId="164" fontId="0" fillId="2" borderId="5" xfId="20" applyNumberFormat="1" applyFill="1" applyBorder="1"/>
    <xf numFmtId="164" fontId="0" fillId="2" borderId="6" xfId="20" applyNumberFormat="1" applyFill="1" applyBorder="1"/>
    <xf numFmtId="43" fontId="0" fillId="0" borderId="5" xfId="20" applyNumberFormat="1" applyFill="1" applyBorder="1"/>
    <xf numFmtId="9" fontId="0" fillId="0" borderId="5" xfId="15" applyFill="1" applyBorder="1"/>
    <xf numFmtId="164" fontId="0" fillId="0" borderId="36" xfId="20" applyNumberFormat="1" applyFill="1" applyBorder="1"/>
    <xf numFmtId="0" fontId="0" fillId="0" borderId="29" xfId="0" applyBorder="1"/>
    <xf numFmtId="0" fontId="0" fillId="0" borderId="1" xfId="0" applyBorder="1"/>
    <xf numFmtId="0" fontId="0" fillId="0" borderId="37" xfId="0" applyBorder="1"/>
    <xf numFmtId="0" fontId="0" fillId="0" borderId="3" xfId="0" applyBorder="1"/>
    <xf numFmtId="0" fontId="0" fillId="0" borderId="1" xfId="0" applyFill="1" applyBorder="1"/>
    <xf numFmtId="0" fontId="0" fillId="0" borderId="2" xfId="0" applyFill="1" applyBorder="1"/>
    <xf numFmtId="43" fontId="5" fillId="0" borderId="2" xfId="20" applyFont="1" applyFill="1" applyBorder="1"/>
    <xf numFmtId="43" fontId="5" fillId="0" borderId="3" xfId="20" applyFont="1" applyFill="1" applyBorder="1"/>
    <xf numFmtId="2" fontId="0" fillId="0" borderId="0" xfId="0" applyNumberFormat="1" applyBorder="1"/>
    <xf numFmtId="2" fontId="0" fillId="0" borderId="0" xfId="0" applyNumberFormat="1"/>
    <xf numFmtId="2" fontId="0" fillId="0" borderId="30" xfId="0" applyNumberFormat="1" applyBorder="1"/>
    <xf numFmtId="2" fontId="0" fillId="0" borderId="29" xfId="0" applyNumberFormat="1" applyBorder="1"/>
    <xf numFmtId="164" fontId="0" fillId="0" borderId="30" xfId="20" applyNumberFormat="1" applyBorder="1"/>
    <xf numFmtId="169" fontId="0" fillId="0" borderId="0" xfId="15" applyNumberFormat="1" applyFill="1"/>
    <xf numFmtId="164" fontId="5" fillId="0" borderId="0" xfId="20" applyNumberFormat="1" applyFont="1" applyFill="1" applyAlignment="1">
      <alignment horizontal="right"/>
    </xf>
    <xf numFmtId="164" fontId="5" fillId="0" borderId="31" xfId="20" applyNumberFormat="1" applyFont="1" applyBorder="1"/>
    <xf numFmtId="164" fontId="5" fillId="0" borderId="32" xfId="20" applyNumberFormat="1" applyFont="1" applyBorder="1"/>
    <xf numFmtId="164" fontId="5" fillId="0" borderId="31" xfId="20" applyNumberFormat="1" applyFont="1" applyFill="1" applyBorder="1"/>
    <xf numFmtId="164" fontId="5" fillId="0" borderId="38" xfId="20" applyNumberFormat="1" applyFont="1" applyBorder="1"/>
    <xf numFmtId="164" fontId="5" fillId="0" borderId="29" xfId="20" applyNumberFormat="1" applyFont="1" applyBorder="1"/>
    <xf numFmtId="0" fontId="0" fillId="0" borderId="39" xfId="0" applyBorder="1"/>
    <xf numFmtId="0" fontId="0" fillId="0" borderId="40" xfId="0" applyBorder="1"/>
    <xf numFmtId="0" fontId="0" fillId="0" borderId="41" xfId="0" applyBorder="1"/>
    <xf numFmtId="0" fontId="0" fillId="0" borderId="42" xfId="0" applyBorder="1"/>
    <xf numFmtId="0" fontId="0" fillId="0" borderId="7" xfId="0" applyBorder="1"/>
    <xf numFmtId="43" fontId="0" fillId="0" borderId="29" xfId="20" applyBorder="1"/>
    <xf numFmtId="2" fontId="0" fillId="0" borderId="39" xfId="0" applyNumberFormat="1" applyBorder="1"/>
    <xf numFmtId="2" fontId="0" fillId="0" borderId="42" xfId="0" applyNumberFormat="1" applyBorder="1"/>
    <xf numFmtId="164" fontId="0" fillId="0" borderId="39" xfId="20" applyNumberFormat="1" applyBorder="1"/>
    <xf numFmtId="164" fontId="0" fillId="0" borderId="42" xfId="20" applyNumberFormat="1" applyBorder="1"/>
    <xf numFmtId="164" fontId="0" fillId="0" borderId="43" xfId="20" applyNumberFormat="1" applyFont="1" applyBorder="1" applyAlignment="1">
      <alignment horizontal="right" wrapText="1"/>
    </xf>
    <xf numFmtId="164" fontId="0" fillId="0" borderId="44" xfId="20" applyNumberFormat="1" applyFont="1" applyBorder="1" applyAlignment="1">
      <alignment horizontal="right"/>
    </xf>
    <xf numFmtId="164" fontId="0" fillId="0" borderId="45" xfId="20" applyNumberFormat="1" applyFont="1" applyBorder="1" applyAlignment="1">
      <alignment horizontal="right" wrapText="1"/>
    </xf>
    <xf numFmtId="164" fontId="0" fillId="0" borderId="6" xfId="20" applyNumberFormat="1" applyFont="1" applyBorder="1" applyAlignment="1">
      <alignment horizontal="right" wrapText="1"/>
    </xf>
    <xf numFmtId="0" fontId="0" fillId="0" borderId="4" xfId="0" applyBorder="1"/>
    <xf numFmtId="0" fontId="0" fillId="0" borderId="6" xfId="0" applyBorder="1"/>
    <xf numFmtId="43" fontId="0" fillId="0" borderId="5" xfId="20" applyBorder="1"/>
    <xf numFmtId="43" fontId="0" fillId="0" borderId="6" xfId="20" applyBorder="1"/>
    <xf numFmtId="0" fontId="23" fillId="0" borderId="8"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23" fillId="0" borderId="8" xfId="0" applyFont="1" applyBorder="1" applyAlignment="1">
      <alignment horizontal="center"/>
    </xf>
    <xf numFmtId="43" fontId="0" fillId="0" borderId="9" xfId="20" applyBorder="1"/>
    <xf numFmtId="43" fontId="0" fillId="0" borderId="10" xfId="20" applyBorder="1"/>
    <xf numFmtId="0" fontId="24" fillId="0" borderId="9" xfId="0" applyFont="1" applyBorder="1" applyAlignment="1">
      <alignment horizontal="center"/>
    </xf>
    <xf numFmtId="0" fontId="24" fillId="0" borderId="10" xfId="0" applyFont="1" applyBorder="1" applyAlignment="1">
      <alignment horizontal="center"/>
    </xf>
    <xf numFmtId="0" fontId="24" fillId="0" borderId="8" xfId="0" applyFont="1" applyBorder="1" applyAlignment="1">
      <alignment horizontal="center"/>
    </xf>
    <xf numFmtId="164" fontId="13" fillId="0" borderId="9" xfId="20" applyNumberFormat="1" applyFont="1" applyBorder="1" applyAlignment="1">
      <alignment horizontal="center"/>
    </xf>
    <xf numFmtId="164" fontId="13" fillId="0" borderId="10" xfId="20" applyNumberFormat="1" applyFont="1" applyBorder="1" applyAlignment="1">
      <alignment horizontal="center"/>
    </xf>
    <xf numFmtId="0" fontId="5" fillId="0" borderId="9" xfId="0" applyFont="1" applyBorder="1" applyAlignment="1">
      <alignment horizontal="center"/>
    </xf>
    <xf numFmtId="164" fontId="0" fillId="0" borderId="10" xfId="20" applyNumberFormat="1" applyBorder="1" applyAlignment="1">
      <alignment horizontal="center"/>
    </xf>
    <xf numFmtId="164" fontId="5" fillId="0" borderId="8" xfId="20" applyNumberFormat="1" applyFont="1" applyBorder="1" applyAlignment="1">
      <alignment horizontal="center"/>
    </xf>
    <xf numFmtId="164" fontId="5" fillId="0" borderId="9" xfId="20" applyNumberFormat="1" applyFont="1" applyBorder="1" applyAlignment="1">
      <alignment horizontal="center"/>
    </xf>
    <xf numFmtId="164" fontId="5" fillId="0" borderId="10" xfId="20" applyNumberFormat="1" applyFont="1" applyBorder="1" applyAlignment="1">
      <alignment horizontal="center"/>
    </xf>
    <xf numFmtId="164" fontId="5" fillId="2" borderId="0" xfId="20" applyNumberFormat="1" applyFont="1" applyFill="1" applyBorder="1" applyAlignment="1">
      <alignment horizontal="center"/>
    </xf>
    <xf numFmtId="164" fontId="5" fillId="0" borderId="9" xfId="20" applyNumberFormat="1" applyFont="1" applyBorder="1" applyAlignment="1">
      <alignment horizontal="center"/>
    </xf>
    <xf numFmtId="164" fontId="5" fillId="0" borderId="9" xfId="20" applyNumberFormat="1" applyFont="1" applyFill="1" applyBorder="1" applyAlignment="1">
      <alignment horizontal="center"/>
    </xf>
    <xf numFmtId="165" fontId="5" fillId="0" borderId="0" xfId="20" applyNumberFormat="1" applyFont="1" applyFill="1" applyBorder="1" applyAlignment="1">
      <alignment horizontal="center"/>
    </xf>
    <xf numFmtId="164" fontId="5" fillId="0" borderId="0" xfId="20" applyNumberFormat="1" applyFont="1" applyFill="1" applyBorder="1" applyAlignment="1">
      <alignment horizontal="center"/>
    </xf>
    <xf numFmtId="165" fontId="0" fillId="0" borderId="0" xfId="20" applyNumberFormat="1" applyFill="1" applyBorder="1" applyAlignment="1">
      <alignment horizontal="center"/>
    </xf>
    <xf numFmtId="164" fontId="0" fillId="0" borderId="9" xfId="20" applyNumberFormat="1" applyBorder="1" applyAlignment="1">
      <alignment horizontal="center"/>
    </xf>
    <xf numFmtId="0" fontId="0" fillId="0" borderId="9" xfId="0" applyBorder="1"/>
    <xf numFmtId="0" fontId="5" fillId="0" borderId="8" xfId="0" applyFont="1" applyBorder="1" applyAlignment="1">
      <alignment horizontal="center"/>
    </xf>
    <xf numFmtId="0" fontId="5" fillId="0" borderId="2" xfId="0" applyFont="1" applyBorder="1" applyAlignment="1">
      <alignment horizontal="center"/>
    </xf>
    <xf numFmtId="164" fontId="5" fillId="0" borderId="4" xfId="20" applyNumberFormat="1" applyFont="1" applyFill="1" applyBorder="1" applyAlignment="1">
      <alignment horizontal="center"/>
    </xf>
    <xf numFmtId="164" fontId="5" fillId="0" borderId="6" xfId="20" applyNumberFormat="1" applyFont="1" applyFill="1" applyBorder="1" applyAlignment="1">
      <alignment horizontal="center"/>
    </xf>
    <xf numFmtId="164" fontId="5" fillId="0" borderId="0" xfId="0" applyNumberFormat="1" applyFont="1" applyBorder="1"/>
    <xf numFmtId="43" fontId="5" fillId="0" borderId="29" xfId="20" applyFont="1" applyBorder="1"/>
    <xf numFmtId="164" fontId="25" fillId="0" borderId="0" xfId="20" applyNumberFormat="1" applyFont="1" applyBorder="1" applyAlignment="1">
      <alignment horizontal="right"/>
    </xf>
    <xf numFmtId="164" fontId="25" fillId="0" borderId="0" xfId="20" applyNumberFormat="1" applyFont="1" applyBorder="1"/>
    <xf numFmtId="164" fontId="0" fillId="0" borderId="7" xfId="20" applyNumberFormat="1" applyBorder="1"/>
    <xf numFmtId="0" fontId="0" fillId="0" borderId="0" xfId="0" applyFont="1" applyBorder="1" applyAlignment="1">
      <alignment horizontal="right"/>
    </xf>
    <xf numFmtId="0" fontId="0" fillId="2" borderId="1" xfId="0" applyFont="1" applyFill="1" applyBorder="1"/>
    <xf numFmtId="0" fontId="0" fillId="0" borderId="46" xfId="0" applyFont="1" applyBorder="1" applyAlignment="1">
      <alignment horizontal="right"/>
    </xf>
    <xf numFmtId="0" fontId="0" fillId="0" borderId="0" xfId="0" applyFont="1" applyBorder="1" applyAlignment="1">
      <alignment horizontal="right"/>
    </xf>
    <xf numFmtId="0" fontId="0" fillId="0" borderId="0" xfId="0" applyNumberFormat="1"/>
    <xf numFmtId="0" fontId="0" fillId="0" borderId="29" xfId="0" applyNumberFormat="1" applyBorder="1"/>
    <xf numFmtId="0" fontId="0" fillId="0" borderId="7" xfId="0" applyFont="1" applyBorder="1" applyAlignment="1">
      <alignment horizontal="right"/>
    </xf>
    <xf numFmtId="166" fontId="0" fillId="0" borderId="0" xfId="0" applyNumberFormat="1" applyBorder="1"/>
    <xf numFmtId="165" fontId="5" fillId="0" borderId="1" xfId="20" applyNumberFormat="1" applyFont="1" applyBorder="1"/>
    <xf numFmtId="165" fontId="5" fillId="0" borderId="3" xfId="20" applyNumberFormat="1" applyFont="1" applyFill="1" applyBorder="1"/>
    <xf numFmtId="165" fontId="5" fillId="0" borderId="0" xfId="20" applyNumberFormat="1" applyFont="1" applyBorder="1"/>
    <xf numFmtId="165" fontId="0" fillId="0" borderId="30" xfId="20" applyNumberFormat="1" applyBorder="1"/>
    <xf numFmtId="164" fontId="0" fillId="0" borderId="46" xfId="20" applyNumberFormat="1" applyBorder="1" applyAlignment="1">
      <alignment horizontal="right"/>
    </xf>
    <xf numFmtId="164" fontId="0" fillId="0" borderId="0" xfId="20" applyNumberFormat="1" applyBorder="1" applyAlignment="1">
      <alignment horizontal="right"/>
    </xf>
    <xf numFmtId="165" fontId="5" fillId="0" borderId="29" xfId="20" applyNumberFormat="1" applyFont="1" applyFill="1" applyBorder="1"/>
    <xf numFmtId="0" fontId="15" fillId="0" borderId="7" xfId="0" applyFont="1" applyBorder="1"/>
    <xf numFmtId="165" fontId="5" fillId="0" borderId="7" xfId="20" applyNumberFormat="1" applyFont="1" applyBorder="1"/>
    <xf numFmtId="164" fontId="25" fillId="0" borderId="7" xfId="20" applyNumberFormat="1" applyFont="1" applyBorder="1"/>
    <xf numFmtId="164" fontId="25" fillId="0" borderId="29" xfId="20" applyNumberFormat="1" applyFont="1" applyBorder="1"/>
    <xf numFmtId="164" fontId="5" fillId="0" borderId="8" xfId="20" applyNumberFormat="1" applyFont="1" applyFill="1" applyBorder="1" applyAlignment="1">
      <alignment horizontal="center"/>
    </xf>
    <xf numFmtId="164" fontId="5" fillId="0" borderId="10" xfId="20" applyNumberFormat="1" applyFont="1" applyFill="1" applyBorder="1" applyAlignment="1">
      <alignment horizontal="center"/>
    </xf>
    <xf numFmtId="0" fontId="0" fillId="0" borderId="0" xfId="0" applyFont="1" applyBorder="1" applyAlignment="1">
      <alignment/>
    </xf>
    <xf numFmtId="166" fontId="0" fillId="0" borderId="0" xfId="0" applyNumberFormat="1" applyFont="1" applyBorder="1" applyAlignment="1">
      <alignment horizontal="right"/>
    </xf>
    <xf numFmtId="0" fontId="0" fillId="0" borderId="7" xfId="0" applyFont="1" applyBorder="1" applyAlignment="1">
      <alignment horizontal="right"/>
    </xf>
    <xf numFmtId="2" fontId="0" fillId="0" borderId="0" xfId="0" applyNumberFormat="1" applyFont="1" applyBorder="1" applyAlignment="1">
      <alignment horizontal="right"/>
    </xf>
    <xf numFmtId="164" fontId="0" fillId="0" borderId="46" xfId="20" applyNumberFormat="1" applyBorder="1" applyAlignment="1">
      <alignment horizontal="right"/>
    </xf>
    <xf numFmtId="43" fontId="0" fillId="0" borderId="0" xfId="20" applyBorder="1" applyAlignment="1">
      <alignment horizontal="right"/>
    </xf>
    <xf numFmtId="164" fontId="0" fillId="0" borderId="0" xfId="20" applyNumberFormat="1" applyFont="1" applyBorder="1" applyAlignment="1">
      <alignment horizontal="right"/>
    </xf>
    <xf numFmtId="165" fontId="5" fillId="0" borderId="1" xfId="20" applyNumberFormat="1" applyFont="1" applyFill="1" applyBorder="1"/>
    <xf numFmtId="164" fontId="5" fillId="0" borderId="0" xfId="20" applyNumberFormat="1" applyFont="1" applyBorder="1"/>
    <xf numFmtId="43" fontId="0" fillId="0" borderId="46" xfId="20" applyBorder="1" applyAlignment="1">
      <alignment horizontal="right"/>
    </xf>
    <xf numFmtId="0" fontId="10" fillId="0" borderId="0" xfId="0" applyFont="1" applyBorder="1" applyAlignment="1">
      <alignment vertical="center"/>
    </xf>
    <xf numFmtId="164" fontId="0" fillId="0" borderId="0" xfId="20" applyNumberFormat="1" applyFont="1" applyBorder="1"/>
    <xf numFmtId="0" fontId="0" fillId="0" borderId="10" xfId="0" applyBorder="1"/>
    <xf numFmtId="1" fontId="0" fillId="0" borderId="0" xfId="0" applyNumberFormat="1"/>
    <xf numFmtId="165" fontId="5" fillId="0" borderId="4" xfId="20" applyNumberFormat="1" applyFont="1" applyBorder="1"/>
    <xf numFmtId="168" fontId="5" fillId="0" borderId="6" xfId="16" applyNumberFormat="1" applyFont="1" applyFill="1" applyBorder="1"/>
    <xf numFmtId="165" fontId="5" fillId="0" borderId="5" xfId="20" applyNumberFormat="1" applyFont="1" applyBorder="1"/>
    <xf numFmtId="166" fontId="5" fillId="0" borderId="7" xfId="0" applyNumberFormat="1" applyFont="1" applyBorder="1"/>
    <xf numFmtId="0" fontId="5" fillId="0" borderId="0" xfId="0" applyFont="1" applyBorder="1" applyAlignment="1">
      <alignment horizontal="right"/>
    </xf>
    <xf numFmtId="0" fontId="5" fillId="0" borderId="8" xfId="0" applyFont="1" applyFill="1" applyBorder="1"/>
    <xf numFmtId="0" fontId="5" fillId="0" borderId="9" xfId="0" applyFont="1" applyBorder="1"/>
    <xf numFmtId="0" fontId="0" fillId="0" borderId="5" xfId="0" applyFont="1" applyBorder="1" applyAlignment="1">
      <alignment horizontal="right"/>
    </xf>
    <xf numFmtId="0" fontId="0" fillId="0" borderId="47" xfId="0" applyFont="1" applyBorder="1" applyAlignment="1">
      <alignment horizontal="right"/>
    </xf>
    <xf numFmtId="0" fontId="0" fillId="0" borderId="5" xfId="0" applyFont="1" applyBorder="1" applyAlignment="1">
      <alignment horizontal="right"/>
    </xf>
    <xf numFmtId="1" fontId="0" fillId="0" borderId="5" xfId="0" applyNumberFormat="1" applyBorder="1"/>
    <xf numFmtId="166" fontId="0" fillId="0" borderId="5" xfId="0" applyNumberFormat="1" applyBorder="1"/>
    <xf numFmtId="0" fontId="0" fillId="0" borderId="4" xfId="0" applyFont="1" applyBorder="1" applyAlignment="1">
      <alignment horizontal="right"/>
    </xf>
    <xf numFmtId="166" fontId="5" fillId="0" borderId="4" xfId="0" applyNumberFormat="1" applyFont="1" applyBorder="1"/>
    <xf numFmtId="0" fontId="5" fillId="0" borderId="5" xfId="0" applyFont="1" applyBorder="1" applyAlignment="1">
      <alignment horizontal="right"/>
    </xf>
    <xf numFmtId="165" fontId="5" fillId="0" borderId="17" xfId="20" applyNumberFormat="1" applyFont="1" applyBorder="1"/>
    <xf numFmtId="43" fontId="0" fillId="2" borderId="6" xfId="20" applyFill="1" applyBorder="1"/>
    <xf numFmtId="165" fontId="0" fillId="0" borderId="17" xfId="20" applyNumberFormat="1" applyBorder="1"/>
    <xf numFmtId="164" fontId="0" fillId="0" borderId="47" xfId="20" applyNumberFormat="1" applyBorder="1" applyAlignment="1">
      <alignment horizontal="right"/>
    </xf>
    <xf numFmtId="164" fontId="0" fillId="0" borderId="5" xfId="20" applyNumberFormat="1" applyBorder="1" applyAlignment="1">
      <alignment horizontal="right"/>
    </xf>
    <xf numFmtId="164" fontId="0" fillId="0" borderId="5" xfId="20" applyNumberFormat="1" applyBorder="1"/>
    <xf numFmtId="164" fontId="0" fillId="0" borderId="6" xfId="20" applyNumberFormat="1" applyBorder="1"/>
    <xf numFmtId="165" fontId="0" fillId="0" borderId="5" xfId="20" applyNumberFormat="1" applyBorder="1"/>
    <xf numFmtId="43" fontId="0" fillId="0" borderId="5" xfId="20" applyNumberFormat="1" applyBorder="1"/>
    <xf numFmtId="164" fontId="0" fillId="0" borderId="4" xfId="20" applyNumberFormat="1" applyBorder="1"/>
    <xf numFmtId="164" fontId="25" fillId="0" borderId="4" xfId="20" applyNumberFormat="1" applyFont="1" applyBorder="1"/>
    <xf numFmtId="164" fontId="25" fillId="0" borderId="5" xfId="20" applyNumberFormat="1" applyFont="1" applyBorder="1"/>
    <xf numFmtId="164" fontId="25" fillId="0" borderId="6" xfId="20" applyNumberFormat="1" applyFont="1" applyBorder="1"/>
    <xf numFmtId="0" fontId="0" fillId="0" borderId="34" xfId="0" applyBorder="1"/>
    <xf numFmtId="165" fontId="25" fillId="0" borderId="0" xfId="20" applyNumberFormat="1" applyFont="1" applyBorder="1"/>
    <xf numFmtId="165" fontId="0" fillId="2" borderId="0" xfId="20" applyNumberFormat="1" applyFill="1"/>
  </cellXfs>
  <cellStyles count="18">
    <cellStyle name="Normal" xfId="0"/>
    <cellStyle name="Percent" xfId="15"/>
    <cellStyle name="Currency" xfId="16"/>
    <cellStyle name="Currency [0]" xfId="17"/>
    <cellStyle name="Comma" xfId="18"/>
    <cellStyle name="Comma [0]" xfId="19"/>
    <cellStyle name="Comma 3" xfId="20"/>
    <cellStyle name="Percent 2" xfId="21"/>
    <cellStyle name="Comma 2" xfId="22"/>
    <cellStyle name="Normal 9" xfId="23"/>
    <cellStyle name="Normal 10" xfId="24"/>
    <cellStyle name="Normal 2" xfId="25"/>
    <cellStyle name="Normal 3" xfId="26"/>
    <cellStyle name="Normal 4" xfId="27"/>
    <cellStyle name="Normal 5" xfId="28"/>
    <cellStyle name="Normal 6" xfId="29"/>
    <cellStyle name="Normal 7" xfId="30"/>
    <cellStyle name="Normal 8" xfId="31"/>
  </cellStyles>
  <dxfs count="116">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
      <fill>
        <patternFill>
          <bgColor theme="4"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I315"/>
  <sheetViews>
    <sheetView tabSelected="1" workbookViewId="0" topLeftCell="A1">
      <pane xSplit="3" ySplit="4" topLeftCell="HO5" activePane="bottomRight" state="frozen"/>
      <selection pane="topLeft" activeCell="DQ11" sqref="DQ11"/>
      <selection pane="topRight" activeCell="DQ11" sqref="DQ11"/>
      <selection pane="bottomLeft" activeCell="DQ11" sqref="DQ11"/>
      <selection pane="bottomRight" activeCell="HO16" sqref="HO16"/>
    </sheetView>
  </sheetViews>
  <sheetFormatPr defaultColWidth="12.7109375" defaultRowHeight="12.75"/>
  <cols>
    <col min="1" max="1" width="18.421875" style="0" customWidth="1"/>
    <col min="2" max="2" width="35.00390625" style="0" customWidth="1"/>
    <col min="3" max="3" width="23.7109375" style="0" customWidth="1"/>
    <col min="4" max="4" width="17.00390625" style="0" customWidth="1"/>
    <col min="5" max="5" width="16.7109375" style="0" bestFit="1" customWidth="1"/>
    <col min="6" max="6" width="15.57421875" style="0" customWidth="1"/>
    <col min="7" max="7" width="13.8515625" style="0" customWidth="1"/>
    <col min="8" max="9" width="16.421875" style="0" bestFit="1" customWidth="1"/>
    <col min="10" max="10" width="12.28125" style="430" customWidth="1"/>
    <col min="11" max="11" width="15.00390625" style="0" bestFit="1" customWidth="1"/>
    <col min="12" max="12" width="16.28125" style="0" bestFit="1" customWidth="1"/>
    <col min="13" max="13" width="11.421875" style="0" bestFit="1" customWidth="1"/>
    <col min="14" max="14" width="8.28125" style="0" bestFit="1" customWidth="1"/>
    <col min="15" max="16" width="16.421875" style="0" bestFit="1" customWidth="1"/>
    <col min="17" max="17" width="18.421875" style="0" bestFit="1" customWidth="1"/>
    <col min="18" max="18" width="15.00390625" style="0" bestFit="1" customWidth="1"/>
    <col min="19" max="19" width="16.28125" style="0" bestFit="1" customWidth="1"/>
    <col min="20" max="20" width="16.140625" style="0" bestFit="1" customWidth="1"/>
    <col min="21" max="21" width="9.28125" style="0" bestFit="1" customWidth="1"/>
    <col min="22" max="23" width="16.57421875" style="0" bestFit="1" customWidth="1"/>
    <col min="24" max="24" width="18.57421875" style="0" bestFit="1" customWidth="1"/>
    <col min="25" max="25" width="15.00390625" style="0" bestFit="1" customWidth="1"/>
    <col min="26" max="26" width="16.28125" style="0" bestFit="1" customWidth="1"/>
    <col min="27" max="27" width="16.00390625" style="0" bestFit="1" customWidth="1"/>
    <col min="28" max="28" width="8.28125" style="0" bestFit="1" customWidth="1"/>
    <col min="29" max="30" width="16.421875" style="0" bestFit="1" customWidth="1"/>
    <col min="31" max="31" width="18.421875" style="0" bestFit="1" customWidth="1"/>
    <col min="32" max="32" width="15.00390625" style="0" bestFit="1" customWidth="1"/>
    <col min="33" max="33" width="16.28125" style="0" bestFit="1" customWidth="1"/>
    <col min="34" max="34" width="16.00390625" style="0" bestFit="1" customWidth="1"/>
    <col min="35" max="35" width="8.28125" style="0" bestFit="1" customWidth="1"/>
    <col min="36" max="37" width="16.421875" style="0" bestFit="1" customWidth="1"/>
    <col min="38" max="38" width="18.421875" style="0" bestFit="1" customWidth="1"/>
    <col min="39" max="39" width="15.00390625" style="0" bestFit="1" customWidth="1"/>
    <col min="40" max="40" width="17.8515625" style="0" bestFit="1" customWidth="1"/>
    <col min="41" max="41" width="16.00390625" style="0" bestFit="1" customWidth="1"/>
    <col min="42" max="42" width="8.28125" style="0" bestFit="1" customWidth="1"/>
    <col min="43" max="44" width="16.421875" style="0" bestFit="1" customWidth="1"/>
    <col min="45" max="45" width="18.421875" style="0" bestFit="1" customWidth="1"/>
    <col min="46" max="46" width="15.00390625" style="0" bestFit="1" customWidth="1"/>
    <col min="47" max="47" width="16.28125" style="0" bestFit="1" customWidth="1"/>
    <col min="48" max="48" width="16.00390625" style="0" bestFit="1" customWidth="1"/>
    <col min="49" max="49" width="8.28125" style="0" bestFit="1" customWidth="1"/>
    <col min="50" max="51" width="16.421875" style="0" bestFit="1" customWidth="1"/>
    <col min="52" max="52" width="18.421875" style="0" bestFit="1" customWidth="1"/>
    <col min="53" max="53" width="15.00390625" style="0" bestFit="1" customWidth="1"/>
    <col min="54" max="54" width="16.28125" style="0" bestFit="1" customWidth="1"/>
    <col min="55" max="55" width="16.00390625" style="0" bestFit="1" customWidth="1"/>
    <col min="56" max="56" width="8.28125" style="0" bestFit="1" customWidth="1"/>
    <col min="57" max="58" width="16.421875" style="0" bestFit="1" customWidth="1"/>
    <col min="59" max="59" width="18.421875" style="0" bestFit="1" customWidth="1"/>
    <col min="60" max="60" width="15.00390625" style="0" bestFit="1" customWidth="1"/>
    <col min="61" max="61" width="16.28125" style="0" bestFit="1" customWidth="1"/>
    <col min="62" max="62" width="16.00390625" style="0" bestFit="1" customWidth="1"/>
    <col min="63" max="63" width="8.28125" style="0" bestFit="1" customWidth="1"/>
    <col min="64" max="65" width="16.421875" style="0" bestFit="1" customWidth="1"/>
    <col min="66" max="66" width="18.421875" style="0" bestFit="1" customWidth="1"/>
    <col min="67" max="67" width="15.00390625" style="0" bestFit="1" customWidth="1"/>
    <col min="68" max="68" width="16.28125" style="0" bestFit="1" customWidth="1"/>
    <col min="69" max="69" width="16.140625" style="0" bestFit="1" customWidth="1"/>
    <col min="70" max="70" width="9.28125" style="0" bestFit="1" customWidth="1"/>
    <col min="71" max="72" width="16.57421875" style="0" bestFit="1" customWidth="1"/>
    <col min="73" max="73" width="18.57421875" style="0" bestFit="1" customWidth="1"/>
    <col min="74" max="74" width="15.00390625" style="0" bestFit="1" customWidth="1"/>
    <col min="75" max="75" width="16.28125" style="0" bestFit="1" customWidth="1"/>
    <col min="76" max="76" width="16.140625" style="0" bestFit="1" customWidth="1"/>
    <col min="77" max="77" width="9.28125" style="0" bestFit="1" customWidth="1"/>
    <col min="78" max="79" width="16.57421875" style="0" bestFit="1" customWidth="1"/>
    <col min="80" max="80" width="21.421875" style="0" customWidth="1"/>
    <col min="81" max="81" width="3.28125" style="2" customWidth="1"/>
    <col min="82" max="82" width="25.421875" style="0" customWidth="1"/>
    <col min="83" max="83" width="17.140625" style="0" customWidth="1"/>
    <col min="84" max="84" width="15.421875" style="0" customWidth="1"/>
    <col min="85" max="86" width="15.421875" style="3" customWidth="1"/>
    <col min="87" max="87" width="6.00390625" style="4" customWidth="1"/>
    <col min="88" max="88" width="15.00390625" style="0" bestFit="1" customWidth="1"/>
    <col min="89" max="89" width="16.28125" style="0" bestFit="1" customWidth="1"/>
    <col min="90" max="90" width="12.421875" style="0" bestFit="1" customWidth="1"/>
    <col min="91" max="91" width="8.28125" style="0" bestFit="1" customWidth="1"/>
    <col min="92" max="93" width="16.421875" style="0" bestFit="1" customWidth="1"/>
    <col min="94" max="94" width="18.421875" style="0" bestFit="1" customWidth="1"/>
    <col min="95" max="95" width="15.00390625" style="0" bestFit="1" customWidth="1"/>
    <col min="96" max="96" width="16.28125" style="0" bestFit="1" customWidth="1"/>
    <col min="97" max="97" width="12.421875" style="5" bestFit="1" customWidth="1"/>
    <col min="98" max="98" width="8.28125" style="5" bestFit="1" customWidth="1"/>
    <col min="99" max="100" width="16.421875" style="5" bestFit="1" customWidth="1"/>
    <col min="101" max="101" width="18.421875" style="5" bestFit="1" customWidth="1"/>
    <col min="102" max="102" width="15.00390625" style="0" bestFit="1" customWidth="1"/>
    <col min="103" max="103" width="16.28125" style="0" bestFit="1" customWidth="1"/>
    <col min="104" max="104" width="12.57421875" style="5" bestFit="1" customWidth="1"/>
    <col min="105" max="105" width="9.7109375" style="5" bestFit="1" customWidth="1"/>
    <col min="106" max="106" width="18.421875" style="5" bestFit="1" customWidth="1"/>
    <col min="107" max="107" width="16.57421875" style="5" bestFit="1" customWidth="1"/>
    <col min="108" max="108" width="18.57421875" style="5" bestFit="1" customWidth="1"/>
    <col min="109" max="109" width="15.00390625" style="3" bestFit="1" customWidth="1"/>
    <col min="110" max="110" width="16.28125" style="3" bestFit="1" customWidth="1"/>
    <col min="111" max="111" width="12.57421875" style="5" bestFit="1" customWidth="1"/>
    <col min="112" max="112" width="9.7109375" style="5" bestFit="1" customWidth="1"/>
    <col min="113" max="114" width="16.57421875" style="5" bestFit="1" customWidth="1"/>
    <col min="115" max="136" width="16.421875" style="5" customWidth="1"/>
    <col min="137" max="138" width="16.421875" style="6" customWidth="1"/>
    <col min="139" max="139" width="24.140625" style="5" customWidth="1"/>
    <col min="140" max="143" width="16.421875" style="5" customWidth="1"/>
    <col min="144" max="145" width="16.421875" style="6" customWidth="1"/>
    <col min="146" max="150" width="16.421875" style="5" customWidth="1"/>
    <col min="151" max="152" width="16.421875" style="6" customWidth="1"/>
    <col min="153" max="157" width="16.421875" style="5" customWidth="1"/>
    <col min="158" max="159" width="16.421875" style="6" customWidth="1"/>
    <col min="160" max="163" width="16.421875" style="5" customWidth="1"/>
    <col min="164" max="164" width="18.421875" style="5" customWidth="1"/>
    <col min="165" max="165" width="17.140625" style="10" bestFit="1" customWidth="1"/>
    <col min="166" max="166" width="18.140625" style="10" bestFit="1" customWidth="1"/>
    <col min="167" max="167" width="14.28125" style="10" bestFit="1" customWidth="1"/>
    <col min="168" max="168" width="10.57421875" style="10" bestFit="1" customWidth="1"/>
    <col min="169" max="169" width="18.7109375" style="10" bestFit="1" customWidth="1"/>
    <col min="170" max="170" width="18.421875" style="10" bestFit="1" customWidth="1"/>
    <col min="171" max="171" width="20.421875" style="10" bestFit="1" customWidth="1"/>
    <col min="172" max="172" width="5.00390625" style="8" customWidth="1"/>
    <col min="173" max="173" width="25.7109375" style="5" customWidth="1"/>
    <col min="174" max="174" width="21.57421875" style="5" customWidth="1"/>
    <col min="175" max="177" width="16.421875" style="5" customWidth="1"/>
    <col min="178" max="178" width="5.00390625" style="8" customWidth="1"/>
    <col min="179" max="179" width="17.140625" style="10" bestFit="1" customWidth="1"/>
    <col min="180" max="180" width="18.140625" style="10" bestFit="1" customWidth="1"/>
    <col min="181" max="181" width="14.28125" style="10" bestFit="1" customWidth="1"/>
    <col min="182" max="182" width="10.57421875" style="10" bestFit="1" customWidth="1"/>
    <col min="183" max="183" width="18.7109375" style="10" bestFit="1" customWidth="1"/>
    <col min="184" max="184" width="18.421875" style="10" bestFit="1" customWidth="1"/>
    <col min="185" max="185" width="20.421875" style="10" bestFit="1" customWidth="1"/>
    <col min="186" max="186" width="17.140625" style="10" bestFit="1" customWidth="1"/>
    <col min="187" max="187" width="18.140625" style="10" bestFit="1" customWidth="1"/>
    <col min="188" max="188" width="14.28125" style="10" bestFit="1" customWidth="1"/>
    <col min="189" max="189" width="10.57421875" style="10" bestFit="1" customWidth="1"/>
    <col min="190" max="190" width="18.7109375" style="10" bestFit="1" customWidth="1"/>
    <col min="191" max="191" width="18.421875" style="10" bestFit="1" customWidth="1"/>
    <col min="192" max="192" width="20.421875" style="10" bestFit="1" customWidth="1"/>
    <col min="193" max="193" width="17.140625" style="10" bestFit="1" customWidth="1"/>
    <col min="194" max="194" width="18.140625" style="10" bestFit="1" customWidth="1"/>
    <col min="195" max="195" width="14.28125" style="10" bestFit="1" customWidth="1"/>
    <col min="196" max="196" width="10.57421875" style="10" bestFit="1" customWidth="1"/>
    <col min="197" max="197" width="18.7109375" style="10" bestFit="1" customWidth="1"/>
    <col min="198" max="198" width="18.421875" style="10" bestFit="1" customWidth="1"/>
    <col min="199" max="199" width="20.421875" style="10" bestFit="1" customWidth="1"/>
    <col min="200" max="200" width="17.140625" style="10" bestFit="1" customWidth="1"/>
    <col min="201" max="201" width="18.140625" style="10" bestFit="1" customWidth="1"/>
    <col min="202" max="202" width="14.28125" style="10" bestFit="1" customWidth="1"/>
    <col min="203" max="203" width="10.57421875" style="10" bestFit="1" customWidth="1"/>
    <col min="204" max="204" width="18.7109375" style="10" bestFit="1" customWidth="1"/>
    <col min="205" max="205" width="18.421875" style="10" bestFit="1" customWidth="1"/>
    <col min="206" max="206" width="20.421875" style="10" bestFit="1" customWidth="1"/>
    <col min="207" max="207" width="17.140625" style="10" bestFit="1" customWidth="1"/>
    <col min="208" max="208" width="18.140625" style="10" bestFit="1" customWidth="1"/>
    <col min="209" max="209" width="14.28125" style="10" bestFit="1" customWidth="1"/>
    <col min="210" max="210" width="10.57421875" style="10" bestFit="1" customWidth="1"/>
    <col min="211" max="211" width="18.7109375" style="10" bestFit="1" customWidth="1"/>
    <col min="212" max="212" width="18.421875" style="10" bestFit="1" customWidth="1"/>
    <col min="213" max="213" width="20.421875" style="10" bestFit="1" customWidth="1"/>
    <col min="214" max="215" width="20.421875" style="432" customWidth="1"/>
    <col min="216" max="220" width="20.421875" style="10" customWidth="1"/>
    <col min="221" max="222" width="20.421875" style="432" customWidth="1"/>
    <col min="223" max="227" width="20.421875" style="10" customWidth="1"/>
    <col min="228" max="228" width="5.00390625" style="8" customWidth="1"/>
    <col min="229" max="229" width="22.140625" style="7" customWidth="1"/>
    <col min="230" max="235" width="16.421875" style="7" customWidth="1"/>
    <col min="236" max="236" width="7.7109375" style="10" customWidth="1"/>
    <col min="237" max="237" width="24.421875" style="5" customWidth="1"/>
    <col min="238" max="238" width="23.28125" style="5" customWidth="1"/>
    <col min="239" max="239" width="24.421875" style="5" customWidth="1"/>
    <col min="240" max="240" width="21.57421875" style="5" customWidth="1"/>
    <col min="241" max="241" width="38.00390625" style="5" bestFit="1" customWidth="1"/>
    <col min="242" max="242" width="38.00390625" style="5" customWidth="1"/>
    <col min="243" max="243" width="20.57421875" style="5" customWidth="1"/>
    <col min="244" max="16384" width="12.7109375" style="2" customWidth="1"/>
  </cols>
  <sheetData>
    <row r="1" spans="1:243" s="51" customFormat="1" ht="30.75" customHeight="1">
      <c r="A1" s="15" t="s">
        <v>0</v>
      </c>
      <c r="B1" s="16"/>
      <c r="C1" s="16"/>
      <c r="D1" s="17"/>
      <c r="E1" s="17"/>
      <c r="F1" s="17"/>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9"/>
      <c r="BW1" s="18"/>
      <c r="BX1" s="18"/>
      <c r="BY1" s="18"/>
      <c r="BZ1" s="18"/>
      <c r="CA1" s="18"/>
      <c r="CB1" s="20"/>
      <c r="CC1" s="21"/>
      <c r="CD1" s="22"/>
      <c r="CE1" s="17"/>
      <c r="CF1" s="17"/>
      <c r="CG1" s="23"/>
      <c r="CH1" s="24"/>
      <c r="CI1" s="25"/>
      <c r="CJ1" s="26"/>
      <c r="CK1" s="27"/>
      <c r="CL1" s="27"/>
      <c r="CM1" s="27"/>
      <c r="CN1" s="27"/>
      <c r="CO1" s="27"/>
      <c r="CP1" s="28"/>
      <c r="CQ1" s="29"/>
      <c r="CR1" s="29"/>
      <c r="CS1" s="30"/>
      <c r="CT1" s="30"/>
      <c r="CU1" s="30"/>
      <c r="CV1" s="30"/>
      <c r="CW1" s="30"/>
      <c r="CX1" s="29"/>
      <c r="CY1" s="29"/>
      <c r="CZ1" s="30"/>
      <c r="DA1" s="30"/>
      <c r="DB1" s="30"/>
      <c r="DC1" s="30"/>
      <c r="DD1" s="30"/>
      <c r="DE1" s="31"/>
      <c r="DF1" s="32"/>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4"/>
      <c r="EH1" s="34"/>
      <c r="EI1" s="33"/>
      <c r="EJ1" s="33"/>
      <c r="EK1" s="33"/>
      <c r="EL1" s="33"/>
      <c r="EM1" s="33"/>
      <c r="EN1" s="34"/>
      <c r="EO1" s="34"/>
      <c r="EP1" s="33"/>
      <c r="EQ1" s="33"/>
      <c r="ER1" s="33"/>
      <c r="ES1" s="33"/>
      <c r="ET1" s="33"/>
      <c r="EU1" s="34"/>
      <c r="EV1" s="34"/>
      <c r="EW1" s="33"/>
      <c r="EX1" s="33"/>
      <c r="EY1" s="33"/>
      <c r="EZ1" s="33"/>
      <c r="FA1" s="33"/>
      <c r="FB1" s="33"/>
      <c r="FC1" s="33"/>
      <c r="FD1" s="33"/>
      <c r="FE1" s="33"/>
      <c r="FF1" s="33"/>
      <c r="FG1" s="33"/>
      <c r="FH1" s="33"/>
      <c r="FI1" s="35"/>
      <c r="FJ1" s="33"/>
      <c r="FK1" s="33"/>
      <c r="FL1" s="33"/>
      <c r="FM1" s="33"/>
      <c r="FN1" s="33"/>
      <c r="FO1" s="36"/>
      <c r="FP1" s="8"/>
      <c r="FQ1" s="35"/>
      <c r="FR1" s="33"/>
      <c r="FS1" s="33"/>
      <c r="FT1" s="33"/>
      <c r="FU1" s="36"/>
      <c r="FV1" s="8"/>
      <c r="FW1" s="37"/>
      <c r="FX1" s="38"/>
      <c r="FY1" s="38"/>
      <c r="FZ1" s="38"/>
      <c r="GA1" s="38"/>
      <c r="GB1" s="38"/>
      <c r="GC1" s="39"/>
      <c r="GD1" s="37"/>
      <c r="GE1" s="38"/>
      <c r="GF1" s="38"/>
      <c r="GG1" s="38"/>
      <c r="GH1" s="38"/>
      <c r="GI1" s="38"/>
      <c r="GJ1" s="39"/>
      <c r="GK1" s="37"/>
      <c r="GL1" s="38"/>
      <c r="GM1" s="38"/>
      <c r="GN1" s="38"/>
      <c r="GO1" s="38"/>
      <c r="GP1" s="38"/>
      <c r="GQ1" s="39"/>
      <c r="GR1" s="37"/>
      <c r="GS1" s="38"/>
      <c r="GT1" s="38"/>
      <c r="GU1" s="38"/>
      <c r="GV1" s="38"/>
      <c r="GW1" s="38"/>
      <c r="GX1" s="39"/>
      <c r="GY1" s="37"/>
      <c r="GZ1" s="38"/>
      <c r="HA1" s="38"/>
      <c r="HB1" s="38"/>
      <c r="HC1" s="38"/>
      <c r="HD1" s="38"/>
      <c r="HE1" s="40"/>
      <c r="HF1" s="41"/>
      <c r="HG1" s="42"/>
      <c r="HH1" s="38"/>
      <c r="HI1" s="38"/>
      <c r="HJ1" s="38"/>
      <c r="HK1" s="38"/>
      <c r="HL1" s="40"/>
      <c r="HM1" s="41"/>
      <c r="HN1" s="42"/>
      <c r="HO1" s="38"/>
      <c r="HP1" s="38"/>
      <c r="HQ1" s="38"/>
      <c r="HR1" s="38"/>
      <c r="HS1" s="40" t="s">
        <v>1</v>
      </c>
      <c r="HT1" s="8"/>
      <c r="HU1" s="43" t="s">
        <v>2</v>
      </c>
      <c r="HV1" s="44"/>
      <c r="HW1" s="44"/>
      <c r="HX1" s="44"/>
      <c r="HY1" s="44"/>
      <c r="HZ1" s="44"/>
      <c r="IA1" s="45"/>
      <c r="IB1" s="10"/>
      <c r="IC1" s="46" t="s">
        <v>3</v>
      </c>
      <c r="ID1" s="47"/>
      <c r="IE1" s="48" t="s">
        <v>4</v>
      </c>
      <c r="IF1" s="49"/>
      <c r="IG1" s="49"/>
      <c r="IH1" s="49"/>
      <c r="II1" s="50"/>
    </row>
    <row r="2" spans="1:243" s="51" customFormat="1" ht="31.5" customHeight="1" thickBot="1">
      <c r="A2" s="52"/>
      <c r="B2" s="53"/>
      <c r="C2" s="53"/>
      <c r="D2" s="54"/>
      <c r="E2" s="54"/>
      <c r="F2" s="54"/>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6"/>
      <c r="BW2" s="55"/>
      <c r="BX2" s="55"/>
      <c r="BY2" s="55"/>
      <c r="BZ2" s="55"/>
      <c r="CA2" s="55"/>
      <c r="CB2" s="57"/>
      <c r="CC2" s="21"/>
      <c r="CD2" s="58"/>
      <c r="CE2" s="59" t="s">
        <v>5</v>
      </c>
      <c r="CF2" s="59"/>
      <c r="CG2" s="60"/>
      <c r="CH2" s="61"/>
      <c r="CI2" s="25"/>
      <c r="CJ2" s="62"/>
      <c r="CK2" s="63"/>
      <c r="CL2" s="63"/>
      <c r="CM2" s="63"/>
      <c r="CN2" s="63"/>
      <c r="CO2" s="63"/>
      <c r="CP2" s="64"/>
      <c r="CQ2" s="65"/>
      <c r="CR2" s="65"/>
      <c r="CS2" s="66"/>
      <c r="CT2" s="66"/>
      <c r="CU2" s="66"/>
      <c r="CV2" s="66"/>
      <c r="CW2" s="66"/>
      <c r="CX2" s="65"/>
      <c r="CY2" s="65"/>
      <c r="CZ2" s="66"/>
      <c r="DA2" s="66"/>
      <c r="DB2" s="66"/>
      <c r="DC2" s="66"/>
      <c r="DD2" s="66"/>
      <c r="DE2" s="67"/>
      <c r="DF2" s="68"/>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70"/>
      <c r="EH2" s="70"/>
      <c r="EI2" s="69"/>
      <c r="EJ2" s="69"/>
      <c r="EK2" s="69"/>
      <c r="EL2" s="69"/>
      <c r="EM2" s="69"/>
      <c r="EN2" s="70"/>
      <c r="EO2" s="70"/>
      <c r="EP2" s="69"/>
      <c r="EQ2" s="69"/>
      <c r="ER2" s="69"/>
      <c r="ES2" s="69"/>
      <c r="ET2" s="69"/>
      <c r="EU2" s="70"/>
      <c r="EV2" s="70"/>
      <c r="EW2" s="69"/>
      <c r="EX2" s="69"/>
      <c r="EY2" s="69"/>
      <c r="EZ2" s="69"/>
      <c r="FA2" s="69"/>
      <c r="FB2" s="69"/>
      <c r="FC2" s="69"/>
      <c r="FD2" s="69"/>
      <c r="FE2" s="69"/>
      <c r="FF2" s="69"/>
      <c r="FG2" s="69"/>
      <c r="FH2" s="69"/>
      <c r="FI2" s="71"/>
      <c r="FJ2" s="69"/>
      <c r="FK2" s="69"/>
      <c r="FL2" s="69"/>
      <c r="FM2" s="69"/>
      <c r="FN2" s="69"/>
      <c r="FO2" s="72"/>
      <c r="FP2" s="8"/>
      <c r="FQ2" s="71"/>
      <c r="FR2" s="69"/>
      <c r="FS2" s="69"/>
      <c r="FT2" s="69"/>
      <c r="FU2" s="72"/>
      <c r="FV2" s="8"/>
      <c r="FW2" s="73"/>
      <c r="FX2" s="74"/>
      <c r="FY2" s="74"/>
      <c r="FZ2" s="74"/>
      <c r="GA2" s="74"/>
      <c r="GB2" s="74"/>
      <c r="GC2" s="75"/>
      <c r="GD2" s="73"/>
      <c r="GE2" s="74"/>
      <c r="GF2" s="74"/>
      <c r="GG2" s="74"/>
      <c r="GH2" s="74"/>
      <c r="GI2" s="74"/>
      <c r="GJ2" s="75"/>
      <c r="GK2" s="73"/>
      <c r="GL2" s="74"/>
      <c r="GM2" s="74"/>
      <c r="GN2" s="74"/>
      <c r="GO2" s="74"/>
      <c r="GP2" s="74"/>
      <c r="GQ2" s="75"/>
      <c r="GR2" s="73"/>
      <c r="GS2" s="74"/>
      <c r="GT2" s="74"/>
      <c r="GU2" s="74"/>
      <c r="GV2" s="74"/>
      <c r="GW2" s="74"/>
      <c r="GX2" s="75"/>
      <c r="GY2" s="73"/>
      <c r="GZ2" s="74"/>
      <c r="HA2" s="74"/>
      <c r="HB2" s="74"/>
      <c r="HC2" s="74"/>
      <c r="HD2" s="74"/>
      <c r="HE2" s="76"/>
      <c r="HF2" s="77"/>
      <c r="HG2" s="78"/>
      <c r="HH2" s="74"/>
      <c r="HI2" s="74"/>
      <c r="HJ2" s="74"/>
      <c r="HK2" s="74"/>
      <c r="HL2" s="76"/>
      <c r="HM2" s="77"/>
      <c r="HN2" s="78"/>
      <c r="HO2" s="74"/>
      <c r="HP2" s="74"/>
      <c r="HQ2" s="74"/>
      <c r="HR2" s="74"/>
      <c r="HS2" s="76"/>
      <c r="HT2" s="8"/>
      <c r="HU2" s="79"/>
      <c r="HV2" s="80"/>
      <c r="HW2" s="80"/>
      <c r="HX2" s="80"/>
      <c r="HY2" s="80"/>
      <c r="HZ2" s="80"/>
      <c r="IA2" s="81"/>
      <c r="IB2" s="10"/>
      <c r="IC2" s="82"/>
      <c r="ID2" s="83"/>
      <c r="IE2" s="84"/>
      <c r="IF2" s="85"/>
      <c r="IG2" s="85"/>
      <c r="IH2" s="85"/>
      <c r="II2" s="86"/>
    </row>
    <row r="3" spans="1:243" s="88" customFormat="1" ht="20.25" customHeight="1" thickBot="1">
      <c r="A3" s="87">
        <f ca="1">NOW()</f>
        <v>41585.408444560184</v>
      </c>
      <c r="B3" s="88" t="s">
        <v>6</v>
      </c>
      <c r="C3" s="89" t="s">
        <v>7</v>
      </c>
      <c r="D3" s="90">
        <v>40575</v>
      </c>
      <c r="E3" s="91"/>
      <c r="F3" s="91"/>
      <c r="G3" s="91"/>
      <c r="H3" s="91"/>
      <c r="I3" s="91"/>
      <c r="J3" s="92"/>
      <c r="K3" s="90">
        <v>40603</v>
      </c>
      <c r="L3" s="91"/>
      <c r="M3" s="91"/>
      <c r="N3" s="91"/>
      <c r="O3" s="91"/>
      <c r="P3" s="91"/>
      <c r="Q3" s="92"/>
      <c r="R3" s="90">
        <v>40634</v>
      </c>
      <c r="S3" s="91"/>
      <c r="T3" s="91"/>
      <c r="U3" s="91"/>
      <c r="V3" s="91"/>
      <c r="W3" s="91"/>
      <c r="X3" s="92"/>
      <c r="Y3" s="90">
        <v>40664</v>
      </c>
      <c r="Z3" s="91"/>
      <c r="AA3" s="91"/>
      <c r="AB3" s="91"/>
      <c r="AC3" s="91"/>
      <c r="AD3" s="91"/>
      <c r="AE3" s="92"/>
      <c r="AF3" s="90">
        <v>40695</v>
      </c>
      <c r="AG3" s="91"/>
      <c r="AH3" s="91"/>
      <c r="AI3" s="91"/>
      <c r="AJ3" s="91"/>
      <c r="AK3" s="91"/>
      <c r="AL3" s="92"/>
      <c r="AM3" s="90">
        <v>40725</v>
      </c>
      <c r="AN3" s="91"/>
      <c r="AO3" s="91"/>
      <c r="AP3" s="91"/>
      <c r="AQ3" s="91"/>
      <c r="AR3" s="91"/>
      <c r="AS3" s="92"/>
      <c r="AT3" s="90">
        <v>40756</v>
      </c>
      <c r="AU3" s="91"/>
      <c r="AV3" s="91"/>
      <c r="AW3" s="91"/>
      <c r="AX3" s="91"/>
      <c r="AY3" s="91"/>
      <c r="AZ3" s="92"/>
      <c r="BA3" s="90">
        <v>40787</v>
      </c>
      <c r="BB3" s="91"/>
      <c r="BC3" s="91"/>
      <c r="BD3" s="91"/>
      <c r="BE3" s="91"/>
      <c r="BF3" s="91"/>
      <c r="BG3" s="92"/>
      <c r="BH3" s="93">
        <v>40817</v>
      </c>
      <c r="BI3" s="94"/>
      <c r="BJ3" s="94"/>
      <c r="BK3" s="94"/>
      <c r="BL3" s="94"/>
      <c r="BM3" s="94"/>
      <c r="BN3" s="95"/>
      <c r="BO3" s="90">
        <v>40848</v>
      </c>
      <c r="BP3" s="91"/>
      <c r="BQ3" s="91"/>
      <c r="BR3" s="91"/>
      <c r="BS3" s="91"/>
      <c r="BT3" s="91"/>
      <c r="BU3" s="91"/>
      <c r="BV3" s="90">
        <v>40878</v>
      </c>
      <c r="BW3" s="91"/>
      <c r="BX3" s="91"/>
      <c r="BY3" s="91"/>
      <c r="BZ3" s="91"/>
      <c r="CA3" s="91"/>
      <c r="CB3" s="92"/>
      <c r="CC3" s="96"/>
      <c r="CD3" s="97"/>
      <c r="CE3" s="98"/>
      <c r="CF3" s="99"/>
      <c r="CG3" s="100"/>
      <c r="CH3" s="101"/>
      <c r="CI3" s="102"/>
      <c r="CJ3" s="90">
        <v>40909</v>
      </c>
      <c r="CK3" s="91"/>
      <c r="CL3" s="91"/>
      <c r="CM3" s="91"/>
      <c r="CN3" s="91"/>
      <c r="CO3" s="91"/>
      <c r="CP3" s="92"/>
      <c r="CQ3" s="90">
        <v>40940</v>
      </c>
      <c r="CR3" s="91"/>
      <c r="CS3" s="103"/>
      <c r="CT3" s="103"/>
      <c r="CU3" s="103"/>
      <c r="CV3" s="103"/>
      <c r="CW3" s="104"/>
      <c r="CX3" s="90">
        <v>40969</v>
      </c>
      <c r="CY3" s="91"/>
      <c r="CZ3" s="91"/>
      <c r="DA3" s="91"/>
      <c r="DB3" s="91"/>
      <c r="DC3" s="91"/>
      <c r="DD3" s="92"/>
      <c r="DE3" s="90">
        <v>41000</v>
      </c>
      <c r="DF3" s="105"/>
      <c r="DG3" s="105"/>
      <c r="DH3" s="105"/>
      <c r="DI3" s="105"/>
      <c r="DJ3" s="105"/>
      <c r="DK3" s="106"/>
      <c r="DL3" s="93">
        <v>41030</v>
      </c>
      <c r="DM3" s="107"/>
      <c r="DN3" s="107"/>
      <c r="DO3" s="107"/>
      <c r="DP3" s="107"/>
      <c r="DQ3" s="107"/>
      <c r="DR3" s="108"/>
      <c r="DS3" s="93">
        <v>41061</v>
      </c>
      <c r="DT3" s="107"/>
      <c r="DU3" s="107"/>
      <c r="DV3" s="107"/>
      <c r="DW3" s="107"/>
      <c r="DX3" s="107"/>
      <c r="DY3" s="108"/>
      <c r="DZ3" s="93">
        <v>41091</v>
      </c>
      <c r="EA3" s="107"/>
      <c r="EB3" s="107"/>
      <c r="EC3" s="107"/>
      <c r="ED3" s="107"/>
      <c r="EE3" s="107"/>
      <c r="EF3" s="108"/>
      <c r="EG3" s="109">
        <v>41122</v>
      </c>
      <c r="EH3" s="110"/>
      <c r="EI3" s="110"/>
      <c r="EJ3" s="110"/>
      <c r="EK3" s="110"/>
      <c r="EL3" s="110"/>
      <c r="EM3" s="111"/>
      <c r="EN3" s="109">
        <v>41153</v>
      </c>
      <c r="EO3" s="110"/>
      <c r="EP3" s="110"/>
      <c r="EQ3" s="110"/>
      <c r="ER3" s="110"/>
      <c r="ES3" s="110"/>
      <c r="ET3" s="110"/>
      <c r="EU3" s="109">
        <v>41183</v>
      </c>
      <c r="EV3" s="110"/>
      <c r="EW3" s="110"/>
      <c r="EX3" s="110"/>
      <c r="EY3" s="110"/>
      <c r="EZ3" s="110"/>
      <c r="FA3" s="111"/>
      <c r="FB3" s="109">
        <v>41214</v>
      </c>
      <c r="FC3" s="110"/>
      <c r="FD3" s="110"/>
      <c r="FE3" s="110"/>
      <c r="FF3" s="110"/>
      <c r="FG3" s="110"/>
      <c r="FH3" s="110"/>
      <c r="FI3" s="109">
        <v>41244</v>
      </c>
      <c r="FJ3" s="110"/>
      <c r="FK3" s="110"/>
      <c r="FL3" s="110"/>
      <c r="FM3" s="110"/>
      <c r="FN3" s="110"/>
      <c r="FO3" s="111"/>
      <c r="FP3" s="8"/>
      <c r="FQ3" s="112" t="s">
        <v>8</v>
      </c>
      <c r="FR3" s="113"/>
      <c r="FS3" s="113"/>
      <c r="FT3" s="113"/>
      <c r="FU3" s="114"/>
      <c r="FV3" s="8"/>
      <c r="FW3" s="109">
        <v>41275</v>
      </c>
      <c r="FX3" s="110"/>
      <c r="FY3" s="110"/>
      <c r="FZ3" s="110"/>
      <c r="GA3" s="110"/>
      <c r="GB3" s="110"/>
      <c r="GC3" s="111"/>
      <c r="GD3" s="109">
        <v>41306</v>
      </c>
      <c r="GE3" s="110"/>
      <c r="GF3" s="110"/>
      <c r="GG3" s="110"/>
      <c r="GH3" s="110"/>
      <c r="GI3" s="110"/>
      <c r="GJ3" s="111"/>
      <c r="GK3" s="109">
        <v>41334</v>
      </c>
      <c r="GL3" s="110"/>
      <c r="GM3" s="110"/>
      <c r="GN3" s="110"/>
      <c r="GO3" s="110"/>
      <c r="GP3" s="110"/>
      <c r="GQ3" s="111"/>
      <c r="GR3" s="109">
        <v>41365</v>
      </c>
      <c r="GS3" s="110"/>
      <c r="GT3" s="110"/>
      <c r="GU3" s="110"/>
      <c r="GV3" s="110"/>
      <c r="GW3" s="110"/>
      <c r="GX3" s="111"/>
      <c r="GY3" s="109">
        <v>41395</v>
      </c>
      <c r="GZ3" s="110"/>
      <c r="HA3" s="110"/>
      <c r="HB3" s="110"/>
      <c r="HC3" s="110"/>
      <c r="HD3" s="110"/>
      <c r="HE3" s="111"/>
      <c r="HF3" s="109">
        <v>41487</v>
      </c>
      <c r="HG3" s="110"/>
      <c r="HH3" s="110"/>
      <c r="HI3" s="110"/>
      <c r="HJ3" s="110"/>
      <c r="HK3" s="110"/>
      <c r="HL3" s="111"/>
      <c r="HM3" s="109">
        <v>41518</v>
      </c>
      <c r="HN3" s="110"/>
      <c r="HO3" s="110"/>
      <c r="HP3" s="110"/>
      <c r="HQ3" s="110"/>
      <c r="HR3" s="110"/>
      <c r="HS3" s="111"/>
      <c r="HT3" s="8"/>
      <c r="HU3" s="115" t="s">
        <v>9</v>
      </c>
      <c r="HV3" s="116"/>
      <c r="HW3" s="116"/>
      <c r="HX3" s="116"/>
      <c r="HY3" s="116"/>
      <c r="HZ3" s="116"/>
      <c r="IA3" s="117"/>
      <c r="IB3" s="118"/>
      <c r="IC3" s="119" t="s">
        <v>10</v>
      </c>
      <c r="ID3" s="119" t="s">
        <v>11</v>
      </c>
      <c r="IE3" s="119" t="s">
        <v>12</v>
      </c>
      <c r="IF3" s="119" t="s">
        <v>13</v>
      </c>
      <c r="IG3" s="120"/>
      <c r="IH3" s="121" t="s">
        <v>14</v>
      </c>
      <c r="II3" s="122" t="s">
        <v>15</v>
      </c>
    </row>
    <row r="4" spans="1:243" s="170" customFormat="1" ht="44.25" customHeight="1" thickBot="1">
      <c r="A4" s="123" t="s">
        <v>16</v>
      </c>
      <c r="B4" s="124" t="s">
        <v>17</v>
      </c>
      <c r="C4" s="125" t="s">
        <v>18</v>
      </c>
      <c r="D4" s="126" t="s">
        <v>19</v>
      </c>
      <c r="E4" s="127" t="s">
        <v>20</v>
      </c>
      <c r="F4" s="127" t="s">
        <v>21</v>
      </c>
      <c r="G4" s="127" t="s">
        <v>22</v>
      </c>
      <c r="H4" s="127" t="s">
        <v>23</v>
      </c>
      <c r="I4" s="127" t="s">
        <v>24</v>
      </c>
      <c r="J4" s="128" t="s">
        <v>25</v>
      </c>
      <c r="K4" s="126" t="s">
        <v>19</v>
      </c>
      <c r="L4" s="127" t="s">
        <v>20</v>
      </c>
      <c r="M4" s="127" t="s">
        <v>21</v>
      </c>
      <c r="N4" s="127" t="s">
        <v>22</v>
      </c>
      <c r="O4" s="127" t="s">
        <v>23</v>
      </c>
      <c r="P4" s="127" t="s">
        <v>24</v>
      </c>
      <c r="Q4" s="128" t="s">
        <v>25</v>
      </c>
      <c r="R4" s="126" t="s">
        <v>19</v>
      </c>
      <c r="S4" s="127" t="s">
        <v>20</v>
      </c>
      <c r="T4" s="127" t="s">
        <v>21</v>
      </c>
      <c r="U4" s="127" t="s">
        <v>22</v>
      </c>
      <c r="V4" s="127" t="s">
        <v>23</v>
      </c>
      <c r="W4" s="127" t="s">
        <v>24</v>
      </c>
      <c r="X4" s="128" t="s">
        <v>25</v>
      </c>
      <c r="Y4" s="126" t="s">
        <v>19</v>
      </c>
      <c r="Z4" s="127" t="s">
        <v>20</v>
      </c>
      <c r="AA4" s="127" t="s">
        <v>21</v>
      </c>
      <c r="AB4" s="127" t="s">
        <v>22</v>
      </c>
      <c r="AC4" s="127" t="s">
        <v>23</v>
      </c>
      <c r="AD4" s="127" t="s">
        <v>24</v>
      </c>
      <c r="AE4" s="128" t="s">
        <v>25</v>
      </c>
      <c r="AF4" s="126" t="s">
        <v>19</v>
      </c>
      <c r="AG4" s="127" t="s">
        <v>20</v>
      </c>
      <c r="AH4" s="127" t="s">
        <v>21</v>
      </c>
      <c r="AI4" s="127" t="s">
        <v>22</v>
      </c>
      <c r="AJ4" s="127" t="s">
        <v>23</v>
      </c>
      <c r="AK4" s="127" t="s">
        <v>24</v>
      </c>
      <c r="AL4" s="128" t="s">
        <v>25</v>
      </c>
      <c r="AM4" s="126" t="s">
        <v>19</v>
      </c>
      <c r="AN4" s="127" t="s">
        <v>26</v>
      </c>
      <c r="AO4" s="127" t="s">
        <v>21</v>
      </c>
      <c r="AP4" s="127" t="s">
        <v>22</v>
      </c>
      <c r="AQ4" s="127" t="s">
        <v>23</v>
      </c>
      <c r="AR4" s="127" t="s">
        <v>24</v>
      </c>
      <c r="AS4" s="128" t="s">
        <v>25</v>
      </c>
      <c r="AT4" s="126" t="s">
        <v>19</v>
      </c>
      <c r="AU4" s="127" t="s">
        <v>20</v>
      </c>
      <c r="AV4" s="127" t="s">
        <v>21</v>
      </c>
      <c r="AW4" s="127" t="s">
        <v>22</v>
      </c>
      <c r="AX4" s="127" t="s">
        <v>23</v>
      </c>
      <c r="AY4" s="127" t="s">
        <v>24</v>
      </c>
      <c r="AZ4" s="128" t="s">
        <v>25</v>
      </c>
      <c r="BA4" s="126" t="s">
        <v>19</v>
      </c>
      <c r="BB4" s="127" t="s">
        <v>20</v>
      </c>
      <c r="BC4" s="127" t="s">
        <v>21</v>
      </c>
      <c r="BD4" s="127" t="s">
        <v>22</v>
      </c>
      <c r="BE4" s="127" t="s">
        <v>23</v>
      </c>
      <c r="BF4" s="127" t="s">
        <v>24</v>
      </c>
      <c r="BG4" s="128" t="s">
        <v>25</v>
      </c>
      <c r="BH4" s="126" t="s">
        <v>19</v>
      </c>
      <c r="BI4" s="127" t="s">
        <v>20</v>
      </c>
      <c r="BJ4" s="127" t="s">
        <v>21</v>
      </c>
      <c r="BK4" s="127" t="s">
        <v>22</v>
      </c>
      <c r="BL4" s="127" t="s">
        <v>23</v>
      </c>
      <c r="BM4" s="127" t="s">
        <v>24</v>
      </c>
      <c r="BN4" s="128" t="s">
        <v>25</v>
      </c>
      <c r="BO4" s="126" t="s">
        <v>19</v>
      </c>
      <c r="BP4" s="127" t="s">
        <v>20</v>
      </c>
      <c r="BQ4" s="127" t="s">
        <v>21</v>
      </c>
      <c r="BR4" s="127" t="s">
        <v>22</v>
      </c>
      <c r="BS4" s="127" t="s">
        <v>23</v>
      </c>
      <c r="BT4" s="127" t="s">
        <v>24</v>
      </c>
      <c r="BU4" s="127" t="s">
        <v>25</v>
      </c>
      <c r="BV4" s="129" t="s">
        <v>19</v>
      </c>
      <c r="BW4" s="130" t="s">
        <v>20</v>
      </c>
      <c r="BX4" s="130" t="s">
        <v>21</v>
      </c>
      <c r="BY4" s="130" t="s">
        <v>22</v>
      </c>
      <c r="BZ4" s="131" t="s">
        <v>23</v>
      </c>
      <c r="CA4" s="130" t="s">
        <v>24</v>
      </c>
      <c r="CB4" s="132" t="s">
        <v>25</v>
      </c>
      <c r="CC4" s="133"/>
      <c r="CD4" s="134" t="s">
        <v>27</v>
      </c>
      <c r="CE4" s="135" t="s">
        <v>28</v>
      </c>
      <c r="CF4" s="135" t="s">
        <v>29</v>
      </c>
      <c r="CG4" s="135" t="s">
        <v>30</v>
      </c>
      <c r="CH4" s="136" t="s">
        <v>31</v>
      </c>
      <c r="CI4" s="137"/>
      <c r="CJ4" s="129" t="s">
        <v>19</v>
      </c>
      <c r="CK4" s="130" t="s">
        <v>20</v>
      </c>
      <c r="CL4" s="130" t="s">
        <v>21</v>
      </c>
      <c r="CM4" s="130" t="s">
        <v>22</v>
      </c>
      <c r="CN4" s="131" t="s">
        <v>23</v>
      </c>
      <c r="CO4" s="130" t="s">
        <v>24</v>
      </c>
      <c r="CP4" s="132" t="s">
        <v>25</v>
      </c>
      <c r="CQ4" s="129" t="s">
        <v>19</v>
      </c>
      <c r="CR4" s="130" t="s">
        <v>20</v>
      </c>
      <c r="CS4" s="138" t="s">
        <v>21</v>
      </c>
      <c r="CT4" s="138" t="s">
        <v>22</v>
      </c>
      <c r="CU4" s="139" t="s">
        <v>23</v>
      </c>
      <c r="CV4" s="138" t="s">
        <v>24</v>
      </c>
      <c r="CW4" s="140" t="s">
        <v>25</v>
      </c>
      <c r="CX4" s="129" t="s">
        <v>19</v>
      </c>
      <c r="CY4" s="130" t="s">
        <v>20</v>
      </c>
      <c r="CZ4" s="138" t="s">
        <v>21</v>
      </c>
      <c r="DA4" s="138" t="s">
        <v>22</v>
      </c>
      <c r="DB4" s="139" t="s">
        <v>23</v>
      </c>
      <c r="DC4" s="138" t="s">
        <v>24</v>
      </c>
      <c r="DD4" s="140" t="s">
        <v>25</v>
      </c>
      <c r="DE4" s="141" t="s">
        <v>19</v>
      </c>
      <c r="DF4" s="142" t="s">
        <v>20</v>
      </c>
      <c r="DG4" s="138" t="s">
        <v>21</v>
      </c>
      <c r="DH4" s="138" t="s">
        <v>22</v>
      </c>
      <c r="DI4" s="139" t="s">
        <v>23</v>
      </c>
      <c r="DJ4" s="138" t="s">
        <v>24</v>
      </c>
      <c r="DK4" s="140" t="s">
        <v>25</v>
      </c>
      <c r="DL4" s="143" t="s">
        <v>19</v>
      </c>
      <c r="DM4" s="144" t="s">
        <v>20</v>
      </c>
      <c r="DN4" s="145" t="s">
        <v>21</v>
      </c>
      <c r="DO4" s="145" t="s">
        <v>22</v>
      </c>
      <c r="DP4" s="145" t="s">
        <v>23</v>
      </c>
      <c r="DQ4" s="145" t="s">
        <v>24</v>
      </c>
      <c r="DR4" s="146" t="s">
        <v>25</v>
      </c>
      <c r="DS4" s="143" t="s">
        <v>19</v>
      </c>
      <c r="DT4" s="144" t="s">
        <v>20</v>
      </c>
      <c r="DU4" s="145" t="s">
        <v>21</v>
      </c>
      <c r="DV4" s="145" t="s">
        <v>22</v>
      </c>
      <c r="DW4" s="145" t="s">
        <v>23</v>
      </c>
      <c r="DX4" s="145" t="s">
        <v>24</v>
      </c>
      <c r="DY4" s="146" t="s">
        <v>25</v>
      </c>
      <c r="DZ4" s="143" t="s">
        <v>19</v>
      </c>
      <c r="EA4" s="144" t="s">
        <v>20</v>
      </c>
      <c r="EB4" s="145" t="s">
        <v>21</v>
      </c>
      <c r="EC4" s="145" t="s">
        <v>22</v>
      </c>
      <c r="ED4" s="145" t="s">
        <v>23</v>
      </c>
      <c r="EE4" s="145" t="s">
        <v>24</v>
      </c>
      <c r="EF4" s="146" t="s">
        <v>25</v>
      </c>
      <c r="EG4" s="147" t="s">
        <v>19</v>
      </c>
      <c r="EH4" s="148" t="s">
        <v>20</v>
      </c>
      <c r="EI4" s="145" t="s">
        <v>21</v>
      </c>
      <c r="EJ4" s="145" t="s">
        <v>22</v>
      </c>
      <c r="EK4" s="145" t="s">
        <v>23</v>
      </c>
      <c r="EL4" s="145" t="s">
        <v>24</v>
      </c>
      <c r="EM4" s="146" t="s">
        <v>25</v>
      </c>
      <c r="EN4" s="147" t="s">
        <v>19</v>
      </c>
      <c r="EO4" s="148" t="s">
        <v>20</v>
      </c>
      <c r="EP4" s="145" t="s">
        <v>21</v>
      </c>
      <c r="EQ4" s="145" t="s">
        <v>22</v>
      </c>
      <c r="ER4" s="145" t="s">
        <v>23</v>
      </c>
      <c r="ES4" s="145" t="s">
        <v>24</v>
      </c>
      <c r="ET4" s="145" t="s">
        <v>25</v>
      </c>
      <c r="EU4" s="147" t="s">
        <v>19</v>
      </c>
      <c r="EV4" s="148" t="s">
        <v>20</v>
      </c>
      <c r="EW4" s="145" t="s">
        <v>21</v>
      </c>
      <c r="EX4" s="145" t="s">
        <v>22</v>
      </c>
      <c r="EY4" s="145" t="s">
        <v>23</v>
      </c>
      <c r="EZ4" s="145" t="s">
        <v>24</v>
      </c>
      <c r="FA4" s="146" t="s">
        <v>25</v>
      </c>
      <c r="FB4" s="149" t="s">
        <v>19</v>
      </c>
      <c r="FC4" s="150" t="s">
        <v>20</v>
      </c>
      <c r="FD4" s="151" t="s">
        <v>21</v>
      </c>
      <c r="FE4" s="151" t="s">
        <v>22</v>
      </c>
      <c r="FF4" s="151" t="s">
        <v>23</v>
      </c>
      <c r="FG4" s="151" t="s">
        <v>24</v>
      </c>
      <c r="FH4" s="151" t="s">
        <v>25</v>
      </c>
      <c r="FI4" s="149" t="s">
        <v>19</v>
      </c>
      <c r="FJ4" s="150" t="s">
        <v>20</v>
      </c>
      <c r="FK4" s="151" t="s">
        <v>21</v>
      </c>
      <c r="FL4" s="151" t="s">
        <v>22</v>
      </c>
      <c r="FM4" s="151" t="s">
        <v>23</v>
      </c>
      <c r="FN4" s="151" t="s">
        <v>24</v>
      </c>
      <c r="FO4" s="152" t="s">
        <v>25</v>
      </c>
      <c r="FP4" s="8"/>
      <c r="FQ4" s="153" t="s">
        <v>32</v>
      </c>
      <c r="FR4" s="154" t="s">
        <v>33</v>
      </c>
      <c r="FS4" s="154" t="s">
        <v>29</v>
      </c>
      <c r="FT4" s="154" t="s">
        <v>30</v>
      </c>
      <c r="FU4" s="155" t="s">
        <v>34</v>
      </c>
      <c r="FV4" s="8"/>
      <c r="FW4" s="149" t="s">
        <v>19</v>
      </c>
      <c r="FX4" s="150" t="s">
        <v>20</v>
      </c>
      <c r="FY4" s="151" t="s">
        <v>21</v>
      </c>
      <c r="FZ4" s="151" t="s">
        <v>22</v>
      </c>
      <c r="GA4" s="151" t="s">
        <v>23</v>
      </c>
      <c r="GB4" s="151" t="s">
        <v>24</v>
      </c>
      <c r="GC4" s="152" t="s">
        <v>25</v>
      </c>
      <c r="GD4" s="149" t="s">
        <v>19</v>
      </c>
      <c r="GE4" s="150" t="s">
        <v>20</v>
      </c>
      <c r="GF4" s="151" t="s">
        <v>21</v>
      </c>
      <c r="GG4" s="151" t="s">
        <v>22</v>
      </c>
      <c r="GH4" s="151" t="s">
        <v>23</v>
      </c>
      <c r="GI4" s="151" t="s">
        <v>24</v>
      </c>
      <c r="GJ4" s="152" t="s">
        <v>25</v>
      </c>
      <c r="GK4" s="156" t="s">
        <v>19</v>
      </c>
      <c r="GL4" s="157" t="s">
        <v>20</v>
      </c>
      <c r="GM4" s="158" t="s">
        <v>21</v>
      </c>
      <c r="GN4" s="158" t="s">
        <v>22</v>
      </c>
      <c r="GO4" s="158" t="s">
        <v>23</v>
      </c>
      <c r="GP4" s="158" t="s">
        <v>24</v>
      </c>
      <c r="GQ4" s="159" t="s">
        <v>25</v>
      </c>
      <c r="GR4" s="156" t="s">
        <v>19</v>
      </c>
      <c r="GS4" s="157" t="s">
        <v>20</v>
      </c>
      <c r="GT4" s="158" t="s">
        <v>21</v>
      </c>
      <c r="GU4" s="158" t="s">
        <v>22</v>
      </c>
      <c r="GV4" s="158" t="s">
        <v>23</v>
      </c>
      <c r="GW4" s="158" t="s">
        <v>24</v>
      </c>
      <c r="GX4" s="159" t="s">
        <v>25</v>
      </c>
      <c r="GY4" s="156" t="s">
        <v>19</v>
      </c>
      <c r="GZ4" s="157" t="s">
        <v>20</v>
      </c>
      <c r="HA4" s="158" t="s">
        <v>21</v>
      </c>
      <c r="HB4" s="158" t="s">
        <v>22</v>
      </c>
      <c r="HC4" s="158" t="s">
        <v>23</v>
      </c>
      <c r="HD4" s="158" t="s">
        <v>24</v>
      </c>
      <c r="HE4" s="159" t="s">
        <v>25</v>
      </c>
      <c r="HF4" s="156" t="s">
        <v>19</v>
      </c>
      <c r="HG4" s="157" t="s">
        <v>20</v>
      </c>
      <c r="HH4" s="158" t="s">
        <v>21</v>
      </c>
      <c r="HI4" s="158" t="s">
        <v>22</v>
      </c>
      <c r="HJ4" s="158" t="s">
        <v>23</v>
      </c>
      <c r="HK4" s="158" t="s">
        <v>24</v>
      </c>
      <c r="HL4" s="159" t="s">
        <v>25</v>
      </c>
      <c r="HM4" s="156" t="s">
        <v>19</v>
      </c>
      <c r="HN4" s="157" t="s">
        <v>20</v>
      </c>
      <c r="HO4" s="158" t="s">
        <v>21</v>
      </c>
      <c r="HP4" s="158" t="s">
        <v>22</v>
      </c>
      <c r="HQ4" s="158" t="s">
        <v>23</v>
      </c>
      <c r="HR4" s="158" t="s">
        <v>24</v>
      </c>
      <c r="HS4" s="159" t="s">
        <v>25</v>
      </c>
      <c r="HT4" s="8"/>
      <c r="HU4" s="160" t="s">
        <v>35</v>
      </c>
      <c r="HV4" s="161" t="s">
        <v>36</v>
      </c>
      <c r="HW4" s="162" t="s">
        <v>32</v>
      </c>
      <c r="HX4" s="163" t="s">
        <v>33</v>
      </c>
      <c r="HY4" s="162" t="s">
        <v>37</v>
      </c>
      <c r="HZ4" s="161" t="s">
        <v>30</v>
      </c>
      <c r="IA4" s="164" t="s">
        <v>38</v>
      </c>
      <c r="IB4" s="165"/>
      <c r="IC4" s="166" t="s">
        <v>39</v>
      </c>
      <c r="ID4" s="166"/>
      <c r="IE4" s="167" t="s">
        <v>40</v>
      </c>
      <c r="IF4" s="167" t="s">
        <v>41</v>
      </c>
      <c r="IG4" s="168" t="s">
        <v>42</v>
      </c>
      <c r="IH4" s="169" t="s">
        <v>43</v>
      </c>
      <c r="II4" s="167" t="s">
        <v>44</v>
      </c>
    </row>
    <row r="5" spans="1:243" s="171" customFormat="1" ht="12.75" customHeight="1">
      <c r="A5" s="171" t="s">
        <v>45</v>
      </c>
      <c r="B5" s="172" t="s">
        <v>46</v>
      </c>
      <c r="C5" s="171">
        <v>6.3</v>
      </c>
      <c r="D5" s="173">
        <v>7.2</v>
      </c>
      <c r="E5" s="174">
        <v>8.3</v>
      </c>
      <c r="F5" s="175">
        <v>601.4</v>
      </c>
      <c r="G5" s="175">
        <v>72.8</v>
      </c>
      <c r="H5" s="175">
        <v>2035</v>
      </c>
      <c r="I5" s="175"/>
      <c r="J5" s="176">
        <v>444</v>
      </c>
      <c r="K5" s="173">
        <v>7.3</v>
      </c>
      <c r="L5" s="174">
        <v>8.2</v>
      </c>
      <c r="M5" s="175">
        <v>877</v>
      </c>
      <c r="N5" s="175">
        <v>120.1</v>
      </c>
      <c r="O5" s="175">
        <v>2806</v>
      </c>
      <c r="P5" s="175"/>
      <c r="Q5" s="176"/>
      <c r="R5" s="177">
        <v>7.2</v>
      </c>
      <c r="S5" s="2">
        <v>7.9</v>
      </c>
      <c r="T5" s="175">
        <v>770</v>
      </c>
      <c r="U5" s="175">
        <v>107.3</v>
      </c>
      <c r="V5" s="175">
        <v>3110</v>
      </c>
      <c r="W5" s="175"/>
      <c r="X5" s="176">
        <v>672.9</v>
      </c>
      <c r="Y5" s="173">
        <v>7.4</v>
      </c>
      <c r="Z5" s="174">
        <v>8.1</v>
      </c>
      <c r="AA5" s="175">
        <v>1132</v>
      </c>
      <c r="AB5" s="175">
        <v>152.1</v>
      </c>
      <c r="AC5" s="175">
        <v>4382</v>
      </c>
      <c r="AD5" s="175"/>
      <c r="AE5" s="176">
        <v>825.6</v>
      </c>
      <c r="AF5" s="177"/>
      <c r="AG5" s="2"/>
      <c r="AH5" s="2"/>
      <c r="AI5" s="2"/>
      <c r="AJ5" s="2"/>
      <c r="AK5" s="2"/>
      <c r="AL5" s="178"/>
      <c r="AM5" s="173"/>
      <c r="AN5" s="174"/>
      <c r="AO5" s="175"/>
      <c r="AP5" s="175"/>
      <c r="AQ5" s="175"/>
      <c r="AR5" s="175"/>
      <c r="AS5" s="176"/>
      <c r="AT5" s="179">
        <v>6.9</v>
      </c>
      <c r="AU5" s="180">
        <v>8.5</v>
      </c>
      <c r="AV5" s="175">
        <v>655</v>
      </c>
      <c r="AW5" s="175">
        <v>77.1</v>
      </c>
      <c r="AX5" s="175">
        <v>4044</v>
      </c>
      <c r="AY5" s="175"/>
      <c r="AZ5" s="176">
        <v>921.2</v>
      </c>
      <c r="BA5" s="179">
        <v>6.91</v>
      </c>
      <c r="BB5" s="180">
        <v>8.18</v>
      </c>
      <c r="BC5" s="175">
        <v>519</v>
      </c>
      <c r="BD5" s="175">
        <v>75.17</v>
      </c>
      <c r="BE5" s="175">
        <v>5813</v>
      </c>
      <c r="BF5" s="175">
        <v>7248.48</v>
      </c>
      <c r="BG5" s="176">
        <v>1032.8</v>
      </c>
      <c r="BH5" s="179">
        <v>6.58</v>
      </c>
      <c r="BI5" s="180">
        <v>7.88</v>
      </c>
      <c r="BJ5" s="175">
        <v>538</v>
      </c>
      <c r="BK5" s="175">
        <v>81</v>
      </c>
      <c r="BL5" s="175">
        <v>5923</v>
      </c>
      <c r="BM5" s="175">
        <v>7783</v>
      </c>
      <c r="BN5" s="176">
        <v>1115</v>
      </c>
      <c r="BO5" s="179">
        <v>7.15</v>
      </c>
      <c r="BP5" s="180">
        <v>8.4</v>
      </c>
      <c r="BQ5" s="175">
        <v>1059</v>
      </c>
      <c r="BR5" s="175">
        <v>148</v>
      </c>
      <c r="BS5" s="175">
        <v>4647</v>
      </c>
      <c r="BT5" s="175">
        <v>8843</v>
      </c>
      <c r="BU5" s="175">
        <v>1264</v>
      </c>
      <c r="BV5" s="179">
        <v>7.48</v>
      </c>
      <c r="BW5" s="180">
        <v>8.95</v>
      </c>
      <c r="BX5" s="175">
        <v>586</v>
      </c>
      <c r="BY5" s="175">
        <v>78</v>
      </c>
      <c r="BZ5" s="181">
        <v>3694</v>
      </c>
      <c r="CA5" s="175">
        <v>9429</v>
      </c>
      <c r="CB5" s="176">
        <v>1343</v>
      </c>
      <c r="CC5" s="175"/>
      <c r="CD5" s="182">
        <f>F5+M5+T5+AA5+AO5+AV5+BC5+BJ5+BQ5+BX5</f>
        <v>6737.4</v>
      </c>
      <c r="CE5" s="175">
        <f>G5+N5+U5+AB5+AP5+AW5+BD5+BK5+BR5+BY5</f>
        <v>911.5699999999999</v>
      </c>
      <c r="CF5" s="174">
        <f>CD5/CE5</f>
        <v>7.390984784492688</v>
      </c>
      <c r="CG5" s="175">
        <f>(CD5/C5)-CE5</f>
        <v>157.8585714285714</v>
      </c>
      <c r="CH5" s="183">
        <f>CG5*3.8</f>
        <v>599.8625714285713</v>
      </c>
      <c r="CI5" s="8"/>
      <c r="CJ5" s="179">
        <v>6.74</v>
      </c>
      <c r="CK5" s="180">
        <v>8.15</v>
      </c>
      <c r="CL5" s="175">
        <v>641</v>
      </c>
      <c r="CM5" s="175">
        <v>95</v>
      </c>
      <c r="CN5" s="181">
        <v>5328</v>
      </c>
      <c r="CO5" s="175">
        <v>10071</v>
      </c>
      <c r="CP5" s="176">
        <v>1438</v>
      </c>
      <c r="CQ5" s="179">
        <v>6.82</v>
      </c>
      <c r="CR5" s="180">
        <v>8.21</v>
      </c>
      <c r="CS5" s="175">
        <v>901.46</v>
      </c>
      <c r="CT5" s="175">
        <v>132.13</v>
      </c>
      <c r="CU5" s="181">
        <v>5308</v>
      </c>
      <c r="CV5" s="175">
        <v>10973.03</v>
      </c>
      <c r="CW5" s="176">
        <v>1571.54</v>
      </c>
      <c r="CX5" s="179">
        <v>7.07</v>
      </c>
      <c r="CY5" s="180">
        <v>8.44</v>
      </c>
      <c r="CZ5" s="175">
        <v>810.08</v>
      </c>
      <c r="DA5" s="175">
        <v>114.55</v>
      </c>
      <c r="DB5" s="175">
        <v>5580</v>
      </c>
      <c r="DC5" s="175">
        <v>11783.1</v>
      </c>
      <c r="DD5" s="184">
        <v>1686.63</v>
      </c>
      <c r="DE5" s="173">
        <v>7.62</v>
      </c>
      <c r="DF5" s="174">
        <v>8.91</v>
      </c>
      <c r="DG5" s="175">
        <v>714.4</v>
      </c>
      <c r="DH5" s="175">
        <v>93.72</v>
      </c>
      <c r="DI5" s="175">
        <v>4727</v>
      </c>
      <c r="DJ5" s="175">
        <v>12497.52</v>
      </c>
      <c r="DK5" s="176">
        <v>1780.76</v>
      </c>
      <c r="DL5" s="173">
        <v>7.25</v>
      </c>
      <c r="DM5" s="174">
        <v>8.43</v>
      </c>
      <c r="DN5" s="175">
        <v>605.65</v>
      </c>
      <c r="DO5" s="175">
        <v>83.54</v>
      </c>
      <c r="DP5" s="175">
        <v>5409</v>
      </c>
      <c r="DQ5" s="175">
        <v>13103.2</v>
      </c>
      <c r="DR5" s="176">
        <v>1864.69</v>
      </c>
      <c r="DS5" s="185"/>
      <c r="DT5" s="8"/>
      <c r="DU5" s="8"/>
      <c r="DV5" s="8"/>
      <c r="DW5" s="8"/>
      <c r="DX5" s="8"/>
      <c r="DY5" s="186"/>
      <c r="DZ5" s="185"/>
      <c r="EA5" s="8"/>
      <c r="EB5" s="8"/>
      <c r="EC5" s="8"/>
      <c r="ED5" s="8"/>
      <c r="EE5" s="8"/>
      <c r="EF5" s="186"/>
      <c r="EG5" s="173">
        <v>7.09</v>
      </c>
      <c r="EH5" s="174">
        <v>8.57</v>
      </c>
      <c r="EI5" s="175">
        <v>651.23</v>
      </c>
      <c r="EJ5" s="175">
        <v>91.9</v>
      </c>
      <c r="EK5" s="175">
        <v>5646</v>
      </c>
      <c r="EL5" s="175">
        <v>13754.46</v>
      </c>
      <c r="EM5" s="176">
        <v>1956.97</v>
      </c>
      <c r="EN5" s="174">
        <v>7.08</v>
      </c>
      <c r="EO5" s="174">
        <v>8.36</v>
      </c>
      <c r="EP5" s="175">
        <v>140.68</v>
      </c>
      <c r="EQ5" s="175">
        <v>19.86</v>
      </c>
      <c r="ER5" s="175">
        <v>0</v>
      </c>
      <c r="ES5" s="187">
        <v>140.67</v>
      </c>
      <c r="ET5" s="187">
        <v>19.86</v>
      </c>
      <c r="EU5" s="173">
        <v>6.85</v>
      </c>
      <c r="EV5" s="174">
        <v>8.25</v>
      </c>
      <c r="EW5" s="175">
        <v>661.02</v>
      </c>
      <c r="EX5" s="175">
        <v>96.42</v>
      </c>
      <c r="EY5" s="175">
        <v>0</v>
      </c>
      <c r="EZ5" s="175">
        <v>801.72</v>
      </c>
      <c r="FA5" s="176">
        <v>116.75</v>
      </c>
      <c r="FB5" s="173">
        <v>6.74</v>
      </c>
      <c r="FC5" s="174">
        <v>8.29</v>
      </c>
      <c r="FD5" s="175">
        <v>680.72</v>
      </c>
      <c r="FE5" s="175">
        <v>101</v>
      </c>
      <c r="FF5" s="175">
        <v>0</v>
      </c>
      <c r="FG5" s="175">
        <v>1482.45</v>
      </c>
      <c r="FH5" s="175">
        <v>218.22</v>
      </c>
      <c r="FI5" s="173">
        <v>7.19</v>
      </c>
      <c r="FJ5" s="174">
        <v>8.78</v>
      </c>
      <c r="FK5" s="175">
        <v>885.7</v>
      </c>
      <c r="FL5" s="175">
        <v>123.13</v>
      </c>
      <c r="FM5" s="175">
        <v>0</v>
      </c>
      <c r="FN5" s="175">
        <v>2368.16</v>
      </c>
      <c r="FO5" s="176">
        <v>342.57</v>
      </c>
      <c r="FP5" s="8"/>
      <c r="FQ5" s="182">
        <f aca="true" t="shared" si="0" ref="FQ5:FR20">CL5+CS5+CZ5+DG5+DN5+DU5+EB5+EI5+EP5+EW5+FD5+FK5</f>
        <v>6691.9400000000005</v>
      </c>
      <c r="FR5" s="175">
        <f t="shared" si="0"/>
        <v>951.2499999999999</v>
      </c>
      <c r="FS5" s="174">
        <f>FQ5/FR5</f>
        <v>7.034890932982918</v>
      </c>
      <c r="FT5" s="175">
        <f>(FQ5/C5)-FR5</f>
        <v>110.96269841269861</v>
      </c>
      <c r="FU5" s="183">
        <f>FT5*3.9</f>
        <v>432.7545238095246</v>
      </c>
      <c r="FV5" s="8"/>
      <c r="FW5" s="188">
        <v>6.98</v>
      </c>
      <c r="FX5" s="189">
        <v>8.76</v>
      </c>
      <c r="FY5" s="190">
        <v>663.76</v>
      </c>
      <c r="FZ5" s="190">
        <v>95.03</v>
      </c>
      <c r="GA5" s="190">
        <v>0</v>
      </c>
      <c r="GB5" s="190">
        <v>3031.91</v>
      </c>
      <c r="GC5" s="184">
        <v>438.18</v>
      </c>
      <c r="GD5" s="188">
        <v>7.36</v>
      </c>
      <c r="GE5" s="189">
        <v>8.94</v>
      </c>
      <c r="GF5" s="190">
        <v>1162.12</v>
      </c>
      <c r="GG5" s="190">
        <v>157.85</v>
      </c>
      <c r="GH5" s="190"/>
      <c r="GI5" s="190">
        <v>4193.95</v>
      </c>
      <c r="GJ5" s="190">
        <v>596.75</v>
      </c>
      <c r="GK5" s="188">
        <v>7.38</v>
      </c>
      <c r="GL5" s="189">
        <v>8.93</v>
      </c>
      <c r="GM5" s="190">
        <v>1023.65</v>
      </c>
      <c r="GN5" s="190">
        <v>138.61</v>
      </c>
      <c r="GO5" s="190">
        <v>0</v>
      </c>
      <c r="GP5" s="190">
        <v>5217.52</v>
      </c>
      <c r="GQ5" s="184">
        <v>736.01</v>
      </c>
      <c r="GR5" s="188">
        <v>7.03</v>
      </c>
      <c r="GS5" s="189">
        <v>8.63</v>
      </c>
      <c r="GT5" s="190">
        <v>645.61</v>
      </c>
      <c r="GU5" s="190">
        <v>91.87</v>
      </c>
      <c r="GV5" s="190">
        <v>0</v>
      </c>
      <c r="GW5" s="190">
        <v>5863.07</v>
      </c>
      <c r="GX5" s="190">
        <v>828.54</v>
      </c>
      <c r="GY5" s="188">
        <v>7.05</v>
      </c>
      <c r="GZ5" s="189">
        <v>8.5</v>
      </c>
      <c r="HA5" s="190">
        <v>537.23</v>
      </c>
      <c r="HB5" s="190">
        <v>76.14</v>
      </c>
      <c r="HC5" s="190"/>
      <c r="HD5" s="190">
        <v>6400.21</v>
      </c>
      <c r="HE5" s="184">
        <v>905.34</v>
      </c>
      <c r="HF5" s="173">
        <v>7.14</v>
      </c>
      <c r="HG5" s="174">
        <v>8.5</v>
      </c>
      <c r="HH5" s="175">
        <v>718.13</v>
      </c>
      <c r="HI5" s="175">
        <v>100.56</v>
      </c>
      <c r="HJ5" s="175">
        <v>0</v>
      </c>
      <c r="HK5" s="175">
        <v>7118.29</v>
      </c>
      <c r="HL5" s="175">
        <v>1006.38</v>
      </c>
      <c r="HM5" s="188">
        <v>7.58</v>
      </c>
      <c r="HN5" s="189">
        <v>8.8</v>
      </c>
      <c r="HO5" s="190">
        <v>733.97</v>
      </c>
      <c r="HP5" s="190">
        <v>96.77</v>
      </c>
      <c r="HQ5" s="190">
        <v>0</v>
      </c>
      <c r="HR5" s="190">
        <v>7852.26</v>
      </c>
      <c r="HS5" s="184">
        <v>1103.74</v>
      </c>
      <c r="HT5" s="8"/>
      <c r="HU5" s="188">
        <f>AVERAGE(HM5,HF5,GY5,GR5,GK5,GD5,FW5,FI5,FB5,EU5,EN5,EG5,DZ5,DS5,DL5,DE5,CX5,CQ5,CJ5,BV5,BO5,BH5,BA5,AT5,AM5,AF5,Y5,R5,K5,D5)</f>
        <v>7.118846153846154</v>
      </c>
      <c r="HV5" s="189">
        <f>AVERAGE(HN5,HG5,GZ5,GS5,GL5,GE5,FX5,FJ5,FC5,EV5,EO5,EH5,EA5,DT5,DM5,DF5,CY5,CR5,CK5,BW5,BP5,BI5,BB5,AU5,AN5,AG5,Z5,S5,L5,E5)</f>
        <v>8.456153846153846</v>
      </c>
      <c r="HW5" s="191">
        <f>HO5+HH5+HA5+GT5+GM5+GF5+FY5+FK5+FD5+EW5+EP5+EI5+EB5+DU5+DN5+DG5+CZ5+CS5+CL5+BX5+BQ5+BJ5+BC5+AV5+AO5+AH5+AA5+T5+M5+F5</f>
        <v>18913.81</v>
      </c>
      <c r="HX5" s="190">
        <f>HP5+HI5+HB5+GU5+GN5+GG5+FZ5+FL5+FE5+EX5+EQ5+EJ5+EC5+DV5+DO5+DH5+DA5+CT5+CM5+BY5+BR5+BK5+BD5+AW5+AP5+AI5+AB5+U5+N5+G5</f>
        <v>2619.65</v>
      </c>
      <c r="HY5" s="192">
        <f aca="true" t="shared" si="1" ref="HY5:HY68">(HU5-C5)/C5</f>
        <v>0.12997557997558004</v>
      </c>
      <c r="HZ5" s="190">
        <f aca="true" t="shared" si="2" ref="HZ5:HZ68">(HW5/C5)-HX5</f>
        <v>382.5420634920638</v>
      </c>
      <c r="IA5" s="193">
        <f>HZ5*3.85</f>
        <v>1472.7869444444457</v>
      </c>
      <c r="IB5" s="194"/>
      <c r="IC5" s="195">
        <f>FN5</f>
        <v>2368.16</v>
      </c>
      <c r="ID5" s="196">
        <f aca="true" t="shared" si="3" ref="ID5:ID68">FK5+FD5+EW5+EP5+EI5+EB5+DU5+DN5+DG5+CZ5+CS5+CL5+BX5+BQ5+BJ5+BC5+AV5+AO5+AH5+AA5+T5+M5+F5</f>
        <v>13429.339999999998</v>
      </c>
      <c r="IE5" s="158">
        <f>FO5</f>
        <v>342.57</v>
      </c>
      <c r="IF5" s="159">
        <f aca="true" t="shared" si="4" ref="IF5:IF68">FL5+FE5+EX5+EQ5+EJ5+EC5+DV5+DO5+DH5+DA5+CT5+CM5+BY5+BR5+BK5+BD5+AW5+AP5+AI5+AB5+U5+N5+G5</f>
        <v>1862.8199999999997</v>
      </c>
      <c r="IG5" s="197" t="s">
        <v>47</v>
      </c>
      <c r="IH5" s="195">
        <f aca="true" t="shared" si="5" ref="IH5:IH68">(IC5/C5)-IE5</f>
        <v>33.328412698412706</v>
      </c>
      <c r="II5" s="159">
        <f aca="true" t="shared" si="6" ref="II5:II68">(ID5/C5)-IF5</f>
        <v>268.8212698412699</v>
      </c>
    </row>
    <row r="6" spans="1:243" s="171" customFormat="1" ht="12.75" customHeight="1">
      <c r="A6" s="171" t="s">
        <v>48</v>
      </c>
      <c r="B6" s="172" t="s">
        <v>49</v>
      </c>
      <c r="C6" s="171">
        <v>6.3</v>
      </c>
      <c r="D6" s="173"/>
      <c r="E6" s="174"/>
      <c r="F6" s="175"/>
      <c r="G6" s="175"/>
      <c r="H6" s="175"/>
      <c r="I6" s="175"/>
      <c r="J6" s="176"/>
      <c r="K6" s="173"/>
      <c r="L6" s="174"/>
      <c r="M6" s="175"/>
      <c r="N6" s="175"/>
      <c r="O6" s="175"/>
      <c r="P6" s="175"/>
      <c r="Q6" s="176"/>
      <c r="R6" s="177"/>
      <c r="S6" s="2"/>
      <c r="T6" s="175"/>
      <c r="U6" s="175"/>
      <c r="V6" s="175"/>
      <c r="W6" s="175"/>
      <c r="X6" s="176"/>
      <c r="Y6" s="173"/>
      <c r="Z6" s="174"/>
      <c r="AA6" s="175"/>
      <c r="AB6" s="175"/>
      <c r="AC6" s="175"/>
      <c r="AD6" s="175"/>
      <c r="AE6" s="176"/>
      <c r="AF6" s="177"/>
      <c r="AG6" s="2"/>
      <c r="AH6" s="2"/>
      <c r="AI6" s="2"/>
      <c r="AJ6" s="2"/>
      <c r="AK6" s="2"/>
      <c r="AL6" s="178"/>
      <c r="AM6" s="173"/>
      <c r="AN6" s="174"/>
      <c r="AO6" s="175"/>
      <c r="AP6" s="175"/>
      <c r="AQ6" s="175"/>
      <c r="AR6" s="175"/>
      <c r="AS6" s="176"/>
      <c r="AT6" s="179"/>
      <c r="AU6" s="180"/>
      <c r="AV6" s="175"/>
      <c r="AW6" s="175"/>
      <c r="AX6" s="175"/>
      <c r="AY6" s="175"/>
      <c r="AZ6" s="176"/>
      <c r="BA6" s="179"/>
      <c r="BB6" s="180"/>
      <c r="BC6" s="175"/>
      <c r="BD6" s="175"/>
      <c r="BE6" s="175"/>
      <c r="BF6" s="175"/>
      <c r="BG6" s="176"/>
      <c r="BH6" s="179"/>
      <c r="BI6" s="180"/>
      <c r="BJ6" s="175"/>
      <c r="BK6" s="175"/>
      <c r="BL6" s="175"/>
      <c r="BM6" s="175"/>
      <c r="BN6" s="176"/>
      <c r="BO6" s="179"/>
      <c r="BP6" s="180"/>
      <c r="BQ6" s="175">
        <v>5164</v>
      </c>
      <c r="BR6" s="175">
        <v>629</v>
      </c>
      <c r="BS6" s="175"/>
      <c r="BT6" s="175">
        <v>5164</v>
      </c>
      <c r="BU6" s="175">
        <v>629</v>
      </c>
      <c r="BV6" s="179"/>
      <c r="BW6" s="180">
        <v>8.08</v>
      </c>
      <c r="BX6" s="175">
        <v>6629</v>
      </c>
      <c r="BY6" s="175">
        <v>820</v>
      </c>
      <c r="BZ6" s="181"/>
      <c r="CA6" s="175">
        <v>11793</v>
      </c>
      <c r="CB6" s="176">
        <v>1449</v>
      </c>
      <c r="CC6" s="175"/>
      <c r="CD6" s="182">
        <f aca="true" t="shared" si="7" ref="CD6:CE68">F6+M6+T6+AA6+AO6+AV6+BC6+BJ6+BQ6+BX6</f>
        <v>11793</v>
      </c>
      <c r="CE6" s="175">
        <f t="shared" si="7"/>
        <v>1449</v>
      </c>
      <c r="CF6" s="174">
        <f aca="true" t="shared" si="8" ref="CF6:CF57">CD6/CE6</f>
        <v>8.138716356107661</v>
      </c>
      <c r="CG6" s="175">
        <f aca="true" t="shared" si="9" ref="CG6:CG69">(CD6/C6)-CE6</f>
        <v>422.9047619047619</v>
      </c>
      <c r="CH6" s="183">
        <f aca="true" t="shared" si="10" ref="CH6:CH69">CG6*3.8</f>
        <v>1607.0380952380951</v>
      </c>
      <c r="CI6" s="8"/>
      <c r="CJ6" s="179">
        <v>7.24</v>
      </c>
      <c r="CK6" s="180">
        <v>7.24</v>
      </c>
      <c r="CL6" s="187"/>
      <c r="CM6" s="187"/>
      <c r="CN6" s="181"/>
      <c r="CO6" s="203">
        <v>8923.75</v>
      </c>
      <c r="CP6" s="204">
        <v>1138.6</v>
      </c>
      <c r="CQ6" s="179">
        <v>7.09</v>
      </c>
      <c r="CR6" s="180">
        <v>7.39</v>
      </c>
      <c r="CS6" s="175">
        <f aca="true" t="shared" si="11" ref="CS6:CT11">CV6-CO6</f>
        <v>2391.040000000001</v>
      </c>
      <c r="CT6" s="175">
        <f t="shared" si="11"/>
        <v>337.10000000000014</v>
      </c>
      <c r="CU6" s="181"/>
      <c r="CV6" s="175">
        <v>11314.79</v>
      </c>
      <c r="CW6" s="176">
        <v>1475.7</v>
      </c>
      <c r="CX6" s="179">
        <v>7.46212488902042</v>
      </c>
      <c r="CY6" s="180">
        <v>7.786488956964278</v>
      </c>
      <c r="CZ6" s="175">
        <f aca="true" t="shared" si="12" ref="CZ6:DA11">DC6-CV6</f>
        <v>1292.4699999999993</v>
      </c>
      <c r="DA6" s="175">
        <f t="shared" si="12"/>
        <v>213.79999999999995</v>
      </c>
      <c r="DB6" s="175">
        <v>0</v>
      </c>
      <c r="DC6" s="175">
        <v>12607.26</v>
      </c>
      <c r="DD6" s="176">
        <v>1689.5</v>
      </c>
      <c r="DE6" s="173">
        <v>7.377351140790206</v>
      </c>
      <c r="DF6" s="174">
        <v>7.712100058173357</v>
      </c>
      <c r="DG6" s="175">
        <f aca="true" t="shared" si="13" ref="DG6:DH11">DJ6-DC6</f>
        <v>649.8400000000001</v>
      </c>
      <c r="DH6" s="175">
        <f t="shared" si="13"/>
        <v>107.5</v>
      </c>
      <c r="DI6" s="205">
        <v>0</v>
      </c>
      <c r="DJ6" s="13">
        <v>13257.1</v>
      </c>
      <c r="DK6" s="206">
        <v>1797</v>
      </c>
      <c r="DL6" s="173">
        <v>7.276841036058913</v>
      </c>
      <c r="DM6" s="174">
        <v>7.617278043593833</v>
      </c>
      <c r="DN6" s="175">
        <f>DQ6-DJ6</f>
        <v>1071</v>
      </c>
      <c r="DO6" s="175">
        <f>DR6-DK6</f>
        <v>172</v>
      </c>
      <c r="DP6" s="175">
        <v>0</v>
      </c>
      <c r="DQ6" s="175">
        <v>14328.1</v>
      </c>
      <c r="DR6" s="176">
        <v>1969</v>
      </c>
      <c r="DS6" s="185"/>
      <c r="DT6" s="8"/>
      <c r="DU6" s="8"/>
      <c r="DV6" s="8"/>
      <c r="DW6" s="8"/>
      <c r="DX6" s="8"/>
      <c r="DY6" s="186"/>
      <c r="DZ6" s="185"/>
      <c r="EA6" s="8"/>
      <c r="EB6" s="8"/>
      <c r="EC6" s="8"/>
      <c r="ED6" s="8"/>
      <c r="EE6" s="8"/>
      <c r="EF6" s="186"/>
      <c r="EG6" s="173">
        <v>7.170202952029521</v>
      </c>
      <c r="EH6" s="174">
        <v>7.5</v>
      </c>
      <c r="EI6" s="207">
        <f aca="true" t="shared" si="14" ref="EI6:EJ10">EL6-DQ6</f>
        <v>1216.8999999999996</v>
      </c>
      <c r="EJ6" s="207">
        <f t="shared" si="14"/>
        <v>199</v>
      </c>
      <c r="EK6" s="175">
        <v>0</v>
      </c>
      <c r="EL6" s="175">
        <v>15545</v>
      </c>
      <c r="EM6" s="176">
        <v>2168</v>
      </c>
      <c r="EN6" s="174">
        <v>7.137205162438807</v>
      </c>
      <c r="EO6" s="174">
        <v>7.5327853452325035</v>
      </c>
      <c r="EP6" s="175">
        <v>1900.2999999999993</v>
      </c>
      <c r="EQ6" s="175">
        <v>251</v>
      </c>
      <c r="ER6" s="175">
        <v>0</v>
      </c>
      <c r="ES6" s="175">
        <v>16037.3</v>
      </c>
      <c r="ET6" s="175">
        <v>2247</v>
      </c>
      <c r="EU6" s="173">
        <v>7.108497011101622</v>
      </c>
      <c r="EV6" s="174">
        <v>7.519467028003612</v>
      </c>
      <c r="EW6" s="175">
        <v>610.7999999999993</v>
      </c>
      <c r="EX6" s="175">
        <v>95</v>
      </c>
      <c r="EY6" s="175">
        <v>0</v>
      </c>
      <c r="EZ6" s="175">
        <v>16648.1</v>
      </c>
      <c r="FA6" s="176">
        <v>2342</v>
      </c>
      <c r="FB6" s="173">
        <v>7.065605875152999</v>
      </c>
      <c r="FC6" s="174">
        <v>7.490397923875432</v>
      </c>
      <c r="FD6" s="175">
        <f aca="true" t="shared" si="15" ref="FD6:FE11">FG6-EZ6</f>
        <v>669.7000000000007</v>
      </c>
      <c r="FE6" s="175">
        <f t="shared" si="15"/>
        <v>109</v>
      </c>
      <c r="FF6" s="175">
        <v>0</v>
      </c>
      <c r="FG6" s="175">
        <v>17317.8</v>
      </c>
      <c r="FH6" s="175">
        <v>2451</v>
      </c>
      <c r="FI6" s="173">
        <v>7.03500592651126</v>
      </c>
      <c r="FJ6" s="174">
        <v>7.468791946308724</v>
      </c>
      <c r="FK6" s="175">
        <v>1768.2999999999993</v>
      </c>
      <c r="FL6" s="175">
        <v>284</v>
      </c>
      <c r="FM6" s="175">
        <v>0</v>
      </c>
      <c r="FN6" s="175">
        <v>17805.6</v>
      </c>
      <c r="FO6" s="176">
        <v>2531</v>
      </c>
      <c r="FP6" s="8"/>
      <c r="FQ6" s="182">
        <f t="shared" si="0"/>
        <v>11570.349999999999</v>
      </c>
      <c r="FR6" s="175">
        <f t="shared" si="0"/>
        <v>1768.4</v>
      </c>
      <c r="FS6" s="174">
        <f>FQ6/FR6</f>
        <v>6.5428353313729914</v>
      </c>
      <c r="FT6" s="175">
        <f>(FQ6/C6)-FR6</f>
        <v>68.16349206349173</v>
      </c>
      <c r="FU6" s="183">
        <f aca="true" t="shared" si="16" ref="FU6:FU69">FT6*3.9</f>
        <v>265.83761904761775</v>
      </c>
      <c r="FV6" s="8"/>
      <c r="FW6" s="173">
        <v>6.990693293142426</v>
      </c>
      <c r="FX6" s="174">
        <v>7.439174017642341</v>
      </c>
      <c r="FY6" s="175">
        <v>747.7000000000007</v>
      </c>
      <c r="FZ6" s="175">
        <v>123</v>
      </c>
      <c r="GA6" s="175">
        <v>0</v>
      </c>
      <c r="GB6" s="175">
        <v>18553.3</v>
      </c>
      <c r="GC6" s="176">
        <v>2654</v>
      </c>
      <c r="GD6" s="173">
        <v>6.9661261261261265</v>
      </c>
      <c r="GE6" s="174">
        <v>7.426431041106416</v>
      </c>
      <c r="GF6" s="175">
        <v>777.7000000000007</v>
      </c>
      <c r="GG6" s="175">
        <v>121</v>
      </c>
      <c r="GH6" s="175"/>
      <c r="GI6" s="175">
        <v>19331</v>
      </c>
      <c r="GJ6" s="175">
        <v>2775</v>
      </c>
      <c r="GK6" s="173">
        <v>6.937062694838933</v>
      </c>
      <c r="GL6" s="174">
        <v>7.406545857988165</v>
      </c>
      <c r="GM6" s="175">
        <v>696.2999999999993</v>
      </c>
      <c r="GN6" s="175">
        <v>112</v>
      </c>
      <c r="GO6" s="175">
        <v>0</v>
      </c>
      <c r="GP6" s="175">
        <v>20027.3</v>
      </c>
      <c r="GQ6" s="176">
        <v>2887</v>
      </c>
      <c r="GR6" s="173">
        <v>6.924256756756757</v>
      </c>
      <c r="GS6" s="174">
        <v>7.399205776173285</v>
      </c>
      <c r="GT6" s="175">
        <v>1164.7999999999993</v>
      </c>
      <c r="GU6" s="175">
        <v>185</v>
      </c>
      <c r="GV6" s="175">
        <v>0</v>
      </c>
      <c r="GW6" s="175">
        <v>20495.8</v>
      </c>
      <c r="GX6" s="175">
        <v>2960</v>
      </c>
      <c r="GY6" s="173">
        <v>6.906488425171177</v>
      </c>
      <c r="GZ6" s="174">
        <v>7.393438045375218</v>
      </c>
      <c r="HA6" s="175">
        <v>1851.2000000000007</v>
      </c>
      <c r="HB6" s="175">
        <v>292</v>
      </c>
      <c r="HC6" s="175"/>
      <c r="HD6" s="175">
        <v>21182.2</v>
      </c>
      <c r="HE6" s="176">
        <v>3067</v>
      </c>
      <c r="HF6" s="208"/>
      <c r="HG6" s="209"/>
      <c r="HH6" s="8"/>
      <c r="HI6" s="8"/>
      <c r="HJ6" s="8"/>
      <c r="HK6" s="8"/>
      <c r="HL6" s="8"/>
      <c r="HM6" s="173">
        <v>6.887149059334297</v>
      </c>
      <c r="HN6" s="174">
        <v>7.387488357652902</v>
      </c>
      <c r="HO6" s="175">
        <v>4464.0999999999985</v>
      </c>
      <c r="HP6" s="175">
        <v>680</v>
      </c>
      <c r="HQ6" s="174">
        <v>0</v>
      </c>
      <c r="HR6" s="175">
        <v>23795.1</v>
      </c>
      <c r="HS6" s="176">
        <v>3455</v>
      </c>
      <c r="HT6" s="8"/>
      <c r="HU6" s="173">
        <f aca="true" t="shared" si="17" ref="HU6:HU69">AVERAGE(HM6,HF6,GY6,GR6,GK6,GD6,FW6,FI6,FB6,EU6,EN6,EG6,DZ6,DS6,DL6,DE6,CX6,CQ6,CJ6,BV6,BO6,BH6,BA6,AT6,AM6,AF6,Y6,R6,K6,D6)</f>
        <v>7.098413146779591</v>
      </c>
      <c r="HV6" s="174">
        <f aca="true" t="shared" si="18" ref="HV6:HV69">AVERAGE(HN6,HG6,GZ6,GS6,GL6,GE6,FX6,FJ6,FC6,EV6,EO6,EH6,EA6,DT6,DM6,DF6,CY6,CR6,CK6,BW6,BP6,BI6,BB6,AU6,AN6,AG6,Z6,S6,L6,E6)</f>
        <v>7.5170348469464745</v>
      </c>
      <c r="HW6" s="202">
        <f aca="true" t="shared" si="19" ref="HW6:HX69">HO6+HH6+HA6+GT6+GM6+GF6+FY6+FK6+FD6+EW6+EP6+EI6+EB6+DU6+DN6+DG6+CZ6+CS6+CL6+BX6+BQ6+BJ6+BC6+AV6+AO6+AH6+AA6+T6+M6+F6</f>
        <v>33065.149999999994</v>
      </c>
      <c r="HX6" s="175">
        <f t="shared" si="19"/>
        <v>4730.400000000001</v>
      </c>
      <c r="HY6" s="210">
        <f t="shared" si="1"/>
        <v>0.12673224552057002</v>
      </c>
      <c r="HZ6" s="175">
        <f t="shared" si="2"/>
        <v>518.0365079365065</v>
      </c>
      <c r="IA6" s="183">
        <f aca="true" t="shared" si="20" ref="IA6:IA69">HZ6*3.85</f>
        <v>1994.44055555555</v>
      </c>
      <c r="IB6" s="194"/>
      <c r="IC6" s="211">
        <f>FN6</f>
        <v>17805.6</v>
      </c>
      <c r="ID6" s="212">
        <f t="shared" si="3"/>
        <v>23363.35</v>
      </c>
      <c r="IE6" s="175">
        <f>FO6</f>
        <v>2531</v>
      </c>
      <c r="IF6" s="176">
        <f t="shared" si="4"/>
        <v>3217.4</v>
      </c>
      <c r="IG6" s="213" t="s">
        <v>50</v>
      </c>
      <c r="IH6" s="211">
        <f t="shared" si="5"/>
        <v>295.2857142857142</v>
      </c>
      <c r="II6" s="176">
        <f t="shared" si="6"/>
        <v>491.0682539682539</v>
      </c>
    </row>
    <row r="7" spans="1:243" s="171" customFormat="1" ht="12.75">
      <c r="A7" s="171" t="s">
        <v>48</v>
      </c>
      <c r="B7" s="172" t="s">
        <v>51</v>
      </c>
      <c r="C7" s="171">
        <v>6.3</v>
      </c>
      <c r="D7" s="173"/>
      <c r="E7" s="174"/>
      <c r="F7" s="175"/>
      <c r="G7" s="175"/>
      <c r="H7" s="175"/>
      <c r="I7" s="175"/>
      <c r="J7" s="176"/>
      <c r="K7" s="173"/>
      <c r="L7" s="174"/>
      <c r="M7" s="175"/>
      <c r="N7" s="175"/>
      <c r="O7" s="175"/>
      <c r="P7" s="175"/>
      <c r="Q7" s="176"/>
      <c r="R7" s="177"/>
      <c r="S7" s="2"/>
      <c r="T7" s="175"/>
      <c r="U7" s="175"/>
      <c r="V7" s="175"/>
      <c r="W7" s="175"/>
      <c r="X7" s="176"/>
      <c r="Y7" s="173"/>
      <c r="Z7" s="174"/>
      <c r="AA7" s="175"/>
      <c r="AB7" s="175"/>
      <c r="AC7" s="175"/>
      <c r="AD7" s="175"/>
      <c r="AE7" s="176"/>
      <c r="AF7" s="177"/>
      <c r="AG7" s="2"/>
      <c r="AH7" s="2"/>
      <c r="AI7" s="2"/>
      <c r="AJ7" s="2"/>
      <c r="AK7" s="2"/>
      <c r="AL7" s="178"/>
      <c r="AM7" s="173"/>
      <c r="AN7" s="174"/>
      <c r="AO7" s="175"/>
      <c r="AP7" s="175"/>
      <c r="AQ7" s="175"/>
      <c r="AR7" s="175"/>
      <c r="AS7" s="176"/>
      <c r="AT7" s="179">
        <v>8.62</v>
      </c>
      <c r="AU7" s="180"/>
      <c r="AV7" s="175">
        <v>1817.45</v>
      </c>
      <c r="AW7" s="175">
        <v>210.63</v>
      </c>
      <c r="AX7" s="175"/>
      <c r="AY7" s="175">
        <v>1817.45</v>
      </c>
      <c r="AZ7" s="176">
        <v>210.63</v>
      </c>
      <c r="BA7" s="179"/>
      <c r="BB7" s="180"/>
      <c r="BC7" s="175"/>
      <c r="BD7" s="175"/>
      <c r="BE7" s="175"/>
      <c r="BF7" s="175"/>
      <c r="BG7" s="176"/>
      <c r="BH7" s="179"/>
      <c r="BI7" s="180"/>
      <c r="BJ7" s="175"/>
      <c r="BK7" s="175"/>
      <c r="BL7" s="175"/>
      <c r="BM7" s="175"/>
      <c r="BN7" s="176"/>
      <c r="BO7" s="179">
        <v>7.54</v>
      </c>
      <c r="BP7" s="180"/>
      <c r="BQ7" s="175"/>
      <c r="BR7" s="175"/>
      <c r="BS7" s="175"/>
      <c r="BT7" s="175">
        <v>3795</v>
      </c>
      <c r="BU7" s="175">
        <v>503</v>
      </c>
      <c r="BV7" s="179"/>
      <c r="BW7" s="180">
        <v>7.54</v>
      </c>
      <c r="BX7" s="175">
        <v>5373</v>
      </c>
      <c r="BY7" s="175">
        <v>712</v>
      </c>
      <c r="BZ7" s="181"/>
      <c r="CA7" s="175">
        <v>9168</v>
      </c>
      <c r="CB7" s="176">
        <v>1215</v>
      </c>
      <c r="CC7" s="175"/>
      <c r="CD7" s="182">
        <f t="shared" si="7"/>
        <v>7190.45</v>
      </c>
      <c r="CE7" s="175">
        <f t="shared" si="7"/>
        <v>922.63</v>
      </c>
      <c r="CF7" s="174">
        <f t="shared" si="8"/>
        <v>7.793427484473733</v>
      </c>
      <c r="CG7" s="175">
        <f t="shared" si="9"/>
        <v>218.71126984126988</v>
      </c>
      <c r="CH7" s="183">
        <f t="shared" si="10"/>
        <v>831.1028253968256</v>
      </c>
      <c r="CI7" s="8"/>
      <c r="CJ7" s="179">
        <v>7.49</v>
      </c>
      <c r="CK7" s="180">
        <v>7.77</v>
      </c>
      <c r="CL7" s="187">
        <f aca="true" t="shared" si="21" ref="CL7:CM11">CO7-CA7</f>
        <v>-2079.49</v>
      </c>
      <c r="CM7" s="187">
        <f t="shared" si="21"/>
        <v>-268.62</v>
      </c>
      <c r="CN7" s="181"/>
      <c r="CO7" s="187">
        <v>7088.51</v>
      </c>
      <c r="CP7" s="214">
        <v>946.38</v>
      </c>
      <c r="CQ7" s="179">
        <v>7.37</v>
      </c>
      <c r="CR7" s="180">
        <v>7.64</v>
      </c>
      <c r="CS7" s="175">
        <f t="shared" si="11"/>
        <v>1890.8500000000004</v>
      </c>
      <c r="CT7" s="175">
        <f t="shared" si="11"/>
        <v>256.62</v>
      </c>
      <c r="CU7" s="181"/>
      <c r="CV7" s="175">
        <v>8979.36</v>
      </c>
      <c r="CW7" s="176">
        <v>1203</v>
      </c>
      <c r="CX7" s="179">
        <v>7.505057454040172</v>
      </c>
      <c r="CY7" s="180">
        <v>7.780641607761998</v>
      </c>
      <c r="CZ7" s="175">
        <f t="shared" si="12"/>
        <v>2039.039999999999</v>
      </c>
      <c r="DA7" s="175">
        <f t="shared" si="12"/>
        <v>265.1300000000001</v>
      </c>
      <c r="DB7" s="175">
        <v>0</v>
      </c>
      <c r="DC7" s="175">
        <v>11018.4</v>
      </c>
      <c r="DD7" s="176">
        <v>1468.13</v>
      </c>
      <c r="DE7" s="173">
        <v>7.535770392749245</v>
      </c>
      <c r="DF7" s="174">
        <v>7.809455228553539</v>
      </c>
      <c r="DG7" s="175">
        <f t="shared" si="13"/>
        <v>1453.300000000001</v>
      </c>
      <c r="DH7" s="175">
        <f t="shared" si="13"/>
        <v>186.8699999999999</v>
      </c>
      <c r="DI7" s="175">
        <v>0</v>
      </c>
      <c r="DJ7" s="175">
        <v>12471.7</v>
      </c>
      <c r="DK7" s="176">
        <v>1655</v>
      </c>
      <c r="DL7" s="173"/>
      <c r="DM7" s="174"/>
      <c r="DN7" s="175"/>
      <c r="DO7" s="175"/>
      <c r="DP7" s="175"/>
      <c r="DQ7" s="175"/>
      <c r="DR7" s="176"/>
      <c r="DS7" s="185"/>
      <c r="DT7" s="8"/>
      <c r="DU7" s="8"/>
      <c r="DV7" s="8"/>
      <c r="DW7" s="8"/>
      <c r="DX7" s="8"/>
      <c r="DY7" s="186"/>
      <c r="DZ7" s="185"/>
      <c r="EA7" s="8"/>
      <c r="EB7" s="8"/>
      <c r="EC7" s="8"/>
      <c r="ED7" s="8"/>
      <c r="EE7" s="8"/>
      <c r="EF7" s="186"/>
      <c r="EG7" s="208"/>
      <c r="EH7" s="209"/>
      <c r="EI7" s="207">
        <f t="shared" si="14"/>
        <v>0</v>
      </c>
      <c r="EJ7" s="207">
        <f t="shared" si="14"/>
        <v>0</v>
      </c>
      <c r="EK7" s="209"/>
      <c r="EL7" s="209"/>
      <c r="EM7" s="215"/>
      <c r="EN7" s="209"/>
      <c r="EO7" s="209"/>
      <c r="EP7" s="209"/>
      <c r="EQ7" s="209"/>
      <c r="ER7" s="209"/>
      <c r="ES7" s="209"/>
      <c r="ET7" s="209"/>
      <c r="EU7" s="208"/>
      <c r="EV7" s="209"/>
      <c r="EW7" s="8"/>
      <c r="EX7" s="8"/>
      <c r="EY7" s="8"/>
      <c r="EZ7" s="8"/>
      <c r="FA7" s="186"/>
      <c r="FB7" s="208"/>
      <c r="FC7" s="209"/>
      <c r="FD7" s="209"/>
      <c r="FE7" s="209"/>
      <c r="FF7" s="209"/>
      <c r="FG7" s="209"/>
      <c r="FH7" s="209"/>
      <c r="FI7" s="208"/>
      <c r="FJ7" s="209"/>
      <c r="FK7" s="209"/>
      <c r="FL7" s="209"/>
      <c r="FM7" s="209"/>
      <c r="FN7" s="209"/>
      <c r="FO7" s="215"/>
      <c r="FP7" s="8"/>
      <c r="FQ7" s="182">
        <f t="shared" si="0"/>
        <v>3303.7000000000007</v>
      </c>
      <c r="FR7" s="175">
        <f t="shared" si="0"/>
        <v>440</v>
      </c>
      <c r="FS7" s="174">
        <f>FQ7/FR7</f>
        <v>7.508409090909092</v>
      </c>
      <c r="FT7" s="175">
        <f>(FQ7/C7)-FR7</f>
        <v>84.39682539682553</v>
      </c>
      <c r="FU7" s="183">
        <f t="shared" si="16"/>
        <v>329.14761904761957</v>
      </c>
      <c r="FV7" s="8"/>
      <c r="FW7" s="185"/>
      <c r="FX7" s="8"/>
      <c r="FY7" s="8"/>
      <c r="FZ7" s="8"/>
      <c r="GA7" s="8"/>
      <c r="GB7" s="8"/>
      <c r="GC7" s="186"/>
      <c r="GD7" s="185"/>
      <c r="GE7" s="8"/>
      <c r="GF7" s="8"/>
      <c r="GG7" s="8"/>
      <c r="GH7" s="8"/>
      <c r="GI7" s="8"/>
      <c r="GJ7" s="8"/>
      <c r="GK7" s="173">
        <v>6.985004775549188</v>
      </c>
      <c r="GL7" s="174">
        <v>7.69821052631579</v>
      </c>
      <c r="GM7" s="175">
        <v>7313.3</v>
      </c>
      <c r="GN7" s="175">
        <v>1047</v>
      </c>
      <c r="GO7" s="175">
        <v>0</v>
      </c>
      <c r="GP7" s="175">
        <v>7313.3</v>
      </c>
      <c r="GQ7" s="176">
        <v>1047</v>
      </c>
      <c r="GR7" s="185"/>
      <c r="GS7" s="8"/>
      <c r="GT7" s="8"/>
      <c r="GU7" s="8"/>
      <c r="GV7" s="8"/>
      <c r="GW7" s="8"/>
      <c r="GX7" s="8"/>
      <c r="GY7" s="173">
        <v>6.995982532751091</v>
      </c>
      <c r="GZ7" s="174">
        <v>7.717148362235067</v>
      </c>
      <c r="HA7" s="175">
        <v>8010.4</v>
      </c>
      <c r="HB7" s="175">
        <v>1145</v>
      </c>
      <c r="HC7" s="175"/>
      <c r="HD7" s="175">
        <v>8010.4</v>
      </c>
      <c r="HE7" s="176">
        <v>1145</v>
      </c>
      <c r="HF7" s="208"/>
      <c r="HG7" s="209"/>
      <c r="HH7" s="8"/>
      <c r="HI7" s="8"/>
      <c r="HJ7" s="8"/>
      <c r="HK7" s="8"/>
      <c r="HL7" s="8"/>
      <c r="HM7" s="208"/>
      <c r="HN7" s="209"/>
      <c r="HO7" s="8"/>
      <c r="HP7" s="8"/>
      <c r="HQ7" s="8">
        <v>0</v>
      </c>
      <c r="HR7" s="8"/>
      <c r="HS7" s="186"/>
      <c r="HT7" s="8"/>
      <c r="HU7" s="173">
        <f t="shared" si="17"/>
        <v>7.505226894386212</v>
      </c>
      <c r="HV7" s="174">
        <f t="shared" si="18"/>
        <v>7.707922246409484</v>
      </c>
      <c r="HW7" s="202">
        <f t="shared" si="19"/>
        <v>25817.850000000002</v>
      </c>
      <c r="HX7" s="175">
        <f t="shared" si="19"/>
        <v>3554.63</v>
      </c>
      <c r="HY7" s="210">
        <f t="shared" si="1"/>
        <v>0.19130585625177968</v>
      </c>
      <c r="HZ7" s="175">
        <f t="shared" si="2"/>
        <v>543.4414285714292</v>
      </c>
      <c r="IA7" s="183">
        <f t="shared" si="20"/>
        <v>2092.2495000000026</v>
      </c>
      <c r="IB7" s="194"/>
      <c r="IC7" s="211">
        <f>DJ7</f>
        <v>12471.7</v>
      </c>
      <c r="ID7" s="212">
        <f t="shared" si="3"/>
        <v>10494.150000000001</v>
      </c>
      <c r="IE7" s="175">
        <f>DK7</f>
        <v>1655</v>
      </c>
      <c r="IF7" s="176">
        <f t="shared" si="4"/>
        <v>1362.63</v>
      </c>
      <c r="IG7" s="213" t="s">
        <v>52</v>
      </c>
      <c r="IH7" s="211">
        <f t="shared" si="5"/>
        <v>324.6349206349207</v>
      </c>
      <c r="II7" s="176">
        <f t="shared" si="6"/>
        <v>303.1080952380953</v>
      </c>
    </row>
    <row r="8" spans="1:243" s="171" customFormat="1" ht="12.75">
      <c r="A8" s="171" t="s">
        <v>48</v>
      </c>
      <c r="B8" s="172" t="s">
        <v>53</v>
      </c>
      <c r="C8" s="171">
        <v>6.3</v>
      </c>
      <c r="D8" s="173"/>
      <c r="E8" s="174"/>
      <c r="F8" s="175"/>
      <c r="G8" s="175"/>
      <c r="H8" s="175"/>
      <c r="I8" s="175"/>
      <c r="J8" s="176"/>
      <c r="K8" s="173"/>
      <c r="L8" s="174"/>
      <c r="M8" s="175"/>
      <c r="N8" s="175"/>
      <c r="O8" s="175"/>
      <c r="P8" s="175"/>
      <c r="Q8" s="176"/>
      <c r="R8" s="177"/>
      <c r="S8" s="2"/>
      <c r="T8" s="175"/>
      <c r="U8" s="175"/>
      <c r="V8" s="175"/>
      <c r="W8" s="175"/>
      <c r="X8" s="176"/>
      <c r="Y8" s="173"/>
      <c r="Z8" s="174"/>
      <c r="AA8" s="175"/>
      <c r="AB8" s="175"/>
      <c r="AC8" s="175"/>
      <c r="AD8" s="175"/>
      <c r="AE8" s="176"/>
      <c r="AF8" s="177"/>
      <c r="AG8" s="2"/>
      <c r="AH8" s="2"/>
      <c r="AI8" s="2"/>
      <c r="AJ8" s="2"/>
      <c r="AK8" s="2"/>
      <c r="AL8" s="178"/>
      <c r="AM8" s="173"/>
      <c r="AN8" s="174"/>
      <c r="AO8" s="175"/>
      <c r="AP8" s="175"/>
      <c r="AQ8" s="175"/>
      <c r="AR8" s="175"/>
      <c r="AS8" s="176"/>
      <c r="AT8" s="179"/>
      <c r="AU8" s="180"/>
      <c r="AV8" s="175"/>
      <c r="AW8" s="175"/>
      <c r="AX8" s="175"/>
      <c r="AY8" s="175"/>
      <c r="AZ8" s="176"/>
      <c r="BA8" s="179"/>
      <c r="BB8" s="180"/>
      <c r="BC8" s="175"/>
      <c r="BD8" s="175"/>
      <c r="BE8" s="175"/>
      <c r="BF8" s="175"/>
      <c r="BG8" s="176"/>
      <c r="BH8" s="179"/>
      <c r="BI8" s="180"/>
      <c r="BJ8" s="175"/>
      <c r="BK8" s="175"/>
      <c r="BL8" s="175"/>
      <c r="BM8" s="175"/>
      <c r="BN8" s="176"/>
      <c r="BO8" s="179"/>
      <c r="BP8" s="180"/>
      <c r="BQ8" s="175"/>
      <c r="BR8" s="175"/>
      <c r="BS8" s="175"/>
      <c r="BT8" s="175"/>
      <c r="BU8" s="175"/>
      <c r="BV8" s="179"/>
      <c r="BW8" s="180"/>
      <c r="BX8" s="175"/>
      <c r="BY8" s="175"/>
      <c r="BZ8" s="181"/>
      <c r="CA8" s="175"/>
      <c r="CB8" s="176"/>
      <c r="CC8" s="175"/>
      <c r="CD8" s="182">
        <f t="shared" si="7"/>
        <v>0</v>
      </c>
      <c r="CE8" s="175">
        <f t="shared" si="7"/>
        <v>0</v>
      </c>
      <c r="CF8" s="174"/>
      <c r="CG8" s="175">
        <f t="shared" si="9"/>
        <v>0</v>
      </c>
      <c r="CH8" s="183">
        <f t="shared" si="10"/>
        <v>0</v>
      </c>
      <c r="CI8" s="8"/>
      <c r="CJ8" s="216"/>
      <c r="CK8" s="217"/>
      <c r="CL8" s="207">
        <f t="shared" si="21"/>
        <v>0</v>
      </c>
      <c r="CM8" s="207">
        <f t="shared" si="21"/>
        <v>0</v>
      </c>
      <c r="CN8" s="218"/>
      <c r="CO8" s="8"/>
      <c r="CP8" s="186"/>
      <c r="CQ8" s="216"/>
      <c r="CR8" s="217"/>
      <c r="CS8" s="175">
        <f t="shared" si="11"/>
        <v>0</v>
      </c>
      <c r="CT8" s="175">
        <f t="shared" si="11"/>
        <v>0</v>
      </c>
      <c r="CU8" s="218"/>
      <c r="CV8" s="8"/>
      <c r="CW8" s="186"/>
      <c r="CX8" s="216"/>
      <c r="CY8" s="217"/>
      <c r="CZ8" s="175">
        <f t="shared" si="12"/>
        <v>0</v>
      </c>
      <c r="DA8" s="175">
        <f t="shared" si="12"/>
        <v>0</v>
      </c>
      <c r="DB8" s="8"/>
      <c r="DC8" s="8"/>
      <c r="DD8" s="186"/>
      <c r="DE8" s="208"/>
      <c r="DF8" s="209"/>
      <c r="DG8" s="175">
        <f t="shared" si="13"/>
        <v>0</v>
      </c>
      <c r="DH8" s="175">
        <f t="shared" si="13"/>
        <v>0</v>
      </c>
      <c r="DI8" s="8"/>
      <c r="DJ8" s="8"/>
      <c r="DK8" s="186"/>
      <c r="DL8" s="208"/>
      <c r="DM8" s="209"/>
      <c r="DN8" s="209"/>
      <c r="DO8" s="209"/>
      <c r="DP8" s="8"/>
      <c r="DQ8" s="8"/>
      <c r="DR8" s="186"/>
      <c r="DS8" s="185"/>
      <c r="DT8" s="8"/>
      <c r="DU8" s="8"/>
      <c r="DV8" s="8"/>
      <c r="DW8" s="8"/>
      <c r="DX8" s="8"/>
      <c r="DY8" s="186"/>
      <c r="DZ8" s="185"/>
      <c r="EA8" s="8"/>
      <c r="EB8" s="8"/>
      <c r="EC8" s="8"/>
      <c r="ED8" s="8"/>
      <c r="EE8" s="8"/>
      <c r="EF8" s="186"/>
      <c r="EG8" s="208"/>
      <c r="EH8" s="209"/>
      <c r="EI8" s="207">
        <f t="shared" si="14"/>
        <v>0</v>
      </c>
      <c r="EJ8" s="207">
        <f t="shared" si="14"/>
        <v>0</v>
      </c>
      <c r="EK8" s="209"/>
      <c r="EL8" s="209"/>
      <c r="EM8" s="215"/>
      <c r="EN8" s="209"/>
      <c r="EO8" s="209"/>
      <c r="EP8" s="209"/>
      <c r="EQ8" s="209"/>
      <c r="ER8" s="209"/>
      <c r="ES8" s="209"/>
      <c r="ET8" s="209"/>
      <c r="EU8" s="208"/>
      <c r="EV8" s="209"/>
      <c r="EW8" s="8"/>
      <c r="EX8" s="8"/>
      <c r="EY8" s="8"/>
      <c r="EZ8" s="8"/>
      <c r="FA8" s="186"/>
      <c r="FB8" s="208"/>
      <c r="FC8" s="209"/>
      <c r="FD8" s="209"/>
      <c r="FE8" s="209"/>
      <c r="FF8" s="209"/>
      <c r="FG8" s="209"/>
      <c r="FH8" s="209"/>
      <c r="FI8" s="208"/>
      <c r="FJ8" s="209"/>
      <c r="FK8" s="209"/>
      <c r="FL8" s="209"/>
      <c r="FM8" s="209"/>
      <c r="FN8" s="209"/>
      <c r="FO8" s="215"/>
      <c r="FP8" s="8"/>
      <c r="FQ8" s="182">
        <f t="shared" si="0"/>
        <v>0</v>
      </c>
      <c r="FR8" s="175">
        <f t="shared" si="0"/>
        <v>0</v>
      </c>
      <c r="FS8" s="174"/>
      <c r="FT8" s="175">
        <f>(FQ8/C8)-FR8</f>
        <v>0</v>
      </c>
      <c r="FU8" s="183">
        <f t="shared" si="16"/>
        <v>0</v>
      </c>
      <c r="FV8" s="8"/>
      <c r="FW8" s="185"/>
      <c r="FX8" s="8"/>
      <c r="FY8" s="8"/>
      <c r="FZ8" s="8"/>
      <c r="GA8" s="8"/>
      <c r="GB8" s="8"/>
      <c r="GC8" s="186"/>
      <c r="GD8" s="173">
        <v>6.994254143646409</v>
      </c>
      <c r="GE8" s="174">
        <v>7.691130012150668</v>
      </c>
      <c r="GF8" s="175">
        <v>6329.8</v>
      </c>
      <c r="GG8" s="175">
        <v>905</v>
      </c>
      <c r="GH8" s="175"/>
      <c r="GI8" s="175">
        <v>6329.8</v>
      </c>
      <c r="GJ8" s="175">
        <v>905</v>
      </c>
      <c r="GK8" s="173">
        <v>6.985004775549188</v>
      </c>
      <c r="GL8" s="174">
        <v>7.69821052631579</v>
      </c>
      <c r="GM8" s="175">
        <v>983.5</v>
      </c>
      <c r="GN8" s="175">
        <v>142</v>
      </c>
      <c r="GO8" s="175">
        <v>0</v>
      </c>
      <c r="GP8" s="175">
        <v>7313.3</v>
      </c>
      <c r="GQ8" s="176">
        <v>1047</v>
      </c>
      <c r="GR8" s="208"/>
      <c r="GS8" s="209"/>
      <c r="GT8" s="8"/>
      <c r="GU8" s="8"/>
      <c r="GV8" s="8"/>
      <c r="GW8" s="8"/>
      <c r="GX8" s="8"/>
      <c r="GY8" s="173">
        <v>7.235579427083334</v>
      </c>
      <c r="GZ8" s="174">
        <v>7.575903203817314</v>
      </c>
      <c r="HA8" s="175">
        <v>15897.900000000001</v>
      </c>
      <c r="HB8" s="175">
        <v>2167</v>
      </c>
      <c r="HC8" s="175"/>
      <c r="HD8" s="175">
        <v>22227.7</v>
      </c>
      <c r="HE8" s="176">
        <v>3072</v>
      </c>
      <c r="HF8" s="208"/>
      <c r="HG8" s="209"/>
      <c r="HH8" s="8"/>
      <c r="HI8" s="8"/>
      <c r="HJ8" s="8"/>
      <c r="HK8" s="8"/>
      <c r="HL8" s="8"/>
      <c r="HM8" s="208"/>
      <c r="HN8" s="209"/>
      <c r="HO8" s="8"/>
      <c r="HP8" s="8"/>
      <c r="HQ8" s="8">
        <v>0</v>
      </c>
      <c r="HR8" s="8"/>
      <c r="HS8" s="186"/>
      <c r="HT8" s="8"/>
      <c r="HU8" s="173">
        <f t="shared" si="17"/>
        <v>7.071612782092977</v>
      </c>
      <c r="HV8" s="174">
        <f t="shared" si="18"/>
        <v>7.6550812474279235</v>
      </c>
      <c r="HW8" s="202">
        <f t="shared" si="19"/>
        <v>23211.2</v>
      </c>
      <c r="HX8" s="175">
        <f t="shared" si="19"/>
        <v>3214</v>
      </c>
      <c r="HY8" s="210">
        <f t="shared" si="1"/>
        <v>0.12247821937983766</v>
      </c>
      <c r="HZ8" s="175">
        <f t="shared" si="2"/>
        <v>470.3174603174607</v>
      </c>
      <c r="IA8" s="183">
        <f t="shared" si="20"/>
        <v>1810.7222222222238</v>
      </c>
      <c r="IB8" s="194"/>
      <c r="IC8" s="211">
        <f aca="true" t="shared" si="22" ref="IC8:IC16">FN8</f>
        <v>0</v>
      </c>
      <c r="ID8" s="212">
        <f t="shared" si="3"/>
        <v>0</v>
      </c>
      <c r="IE8" s="175">
        <f aca="true" t="shared" si="23" ref="IE8:IE16">FO8</f>
        <v>0</v>
      </c>
      <c r="IF8" s="176">
        <f t="shared" si="4"/>
        <v>0</v>
      </c>
      <c r="IG8" s="219" t="s">
        <v>54</v>
      </c>
      <c r="IH8" s="211">
        <f t="shared" si="5"/>
        <v>0</v>
      </c>
      <c r="II8" s="176">
        <f t="shared" si="6"/>
        <v>0</v>
      </c>
    </row>
    <row r="9" spans="1:243" s="171" customFormat="1" ht="12.75" customHeight="1">
      <c r="A9" s="171" t="s">
        <v>48</v>
      </c>
      <c r="B9" s="172" t="s">
        <v>55</v>
      </c>
      <c r="C9" s="171">
        <v>6.3</v>
      </c>
      <c r="D9" s="173"/>
      <c r="E9" s="174"/>
      <c r="F9" s="175"/>
      <c r="G9" s="175"/>
      <c r="H9" s="175"/>
      <c r="I9" s="175"/>
      <c r="J9" s="176"/>
      <c r="K9" s="173"/>
      <c r="L9" s="174"/>
      <c r="M9" s="175"/>
      <c r="N9" s="175"/>
      <c r="O9" s="175"/>
      <c r="P9" s="175"/>
      <c r="Q9" s="176"/>
      <c r="R9" s="177"/>
      <c r="S9" s="2"/>
      <c r="T9" s="175"/>
      <c r="U9" s="175"/>
      <c r="V9" s="175"/>
      <c r="W9" s="175"/>
      <c r="X9" s="176"/>
      <c r="Y9" s="173"/>
      <c r="Z9" s="174"/>
      <c r="AA9" s="175"/>
      <c r="AB9" s="175"/>
      <c r="AC9" s="175"/>
      <c r="AD9" s="175"/>
      <c r="AE9" s="176"/>
      <c r="AF9" s="177"/>
      <c r="AG9" s="2"/>
      <c r="AH9" s="2"/>
      <c r="AI9" s="2"/>
      <c r="AJ9" s="2"/>
      <c r="AK9" s="2"/>
      <c r="AL9" s="178"/>
      <c r="AM9" s="173"/>
      <c r="AN9" s="174"/>
      <c r="AO9" s="175"/>
      <c r="AP9" s="175"/>
      <c r="AQ9" s="175"/>
      <c r="AR9" s="175"/>
      <c r="AS9" s="176"/>
      <c r="AT9" s="179"/>
      <c r="AU9" s="180"/>
      <c r="AV9" s="175"/>
      <c r="AW9" s="175"/>
      <c r="AX9" s="175"/>
      <c r="AY9" s="175"/>
      <c r="AZ9" s="176"/>
      <c r="BA9" s="179"/>
      <c r="BB9" s="180"/>
      <c r="BC9" s="175"/>
      <c r="BD9" s="175"/>
      <c r="BE9" s="175"/>
      <c r="BF9" s="175"/>
      <c r="BG9" s="176"/>
      <c r="BH9" s="179"/>
      <c r="BI9" s="180"/>
      <c r="BJ9" s="175"/>
      <c r="BK9" s="175"/>
      <c r="BL9" s="175"/>
      <c r="BM9" s="175"/>
      <c r="BN9" s="176"/>
      <c r="BO9" s="179"/>
      <c r="BP9" s="180"/>
      <c r="BQ9" s="175"/>
      <c r="BR9" s="175"/>
      <c r="BS9" s="175"/>
      <c r="BT9" s="175"/>
      <c r="BU9" s="175"/>
      <c r="BV9" s="179"/>
      <c r="BW9" s="180"/>
      <c r="BX9" s="175"/>
      <c r="BY9" s="175"/>
      <c r="BZ9" s="181"/>
      <c r="CA9" s="175"/>
      <c r="CB9" s="176"/>
      <c r="CC9" s="175"/>
      <c r="CD9" s="182">
        <f t="shared" si="7"/>
        <v>0</v>
      </c>
      <c r="CE9" s="175">
        <f t="shared" si="7"/>
        <v>0</v>
      </c>
      <c r="CF9" s="174"/>
      <c r="CG9" s="175">
        <f t="shared" si="9"/>
        <v>0</v>
      </c>
      <c r="CH9" s="183">
        <f t="shared" si="10"/>
        <v>0</v>
      </c>
      <c r="CI9" s="8"/>
      <c r="CJ9" s="216"/>
      <c r="CK9" s="217"/>
      <c r="CL9" s="207">
        <f t="shared" si="21"/>
        <v>0</v>
      </c>
      <c r="CM9" s="207">
        <f t="shared" si="21"/>
        <v>0</v>
      </c>
      <c r="CN9" s="218"/>
      <c r="CO9" s="8"/>
      <c r="CP9" s="186"/>
      <c r="CQ9" s="216"/>
      <c r="CR9" s="217"/>
      <c r="CS9" s="175">
        <f t="shared" si="11"/>
        <v>0</v>
      </c>
      <c r="CT9" s="175">
        <f t="shared" si="11"/>
        <v>0</v>
      </c>
      <c r="CU9" s="218"/>
      <c r="CV9" s="8"/>
      <c r="CW9" s="186"/>
      <c r="CX9" s="216"/>
      <c r="CY9" s="217"/>
      <c r="CZ9" s="175">
        <f t="shared" si="12"/>
        <v>0</v>
      </c>
      <c r="DA9" s="175">
        <f t="shared" si="12"/>
        <v>0</v>
      </c>
      <c r="DB9" s="8"/>
      <c r="DC9" s="8"/>
      <c r="DD9" s="186"/>
      <c r="DE9" s="208"/>
      <c r="DF9" s="209"/>
      <c r="DG9" s="175">
        <f t="shared" si="13"/>
        <v>0</v>
      </c>
      <c r="DH9" s="175">
        <f t="shared" si="13"/>
        <v>0</v>
      </c>
      <c r="DI9" s="8"/>
      <c r="DJ9" s="8"/>
      <c r="DK9" s="186"/>
      <c r="DL9" s="208"/>
      <c r="DM9" s="209"/>
      <c r="DN9" s="209"/>
      <c r="DO9" s="209"/>
      <c r="DP9" s="8"/>
      <c r="DQ9" s="8"/>
      <c r="DR9" s="186"/>
      <c r="DS9" s="185"/>
      <c r="DT9" s="8"/>
      <c r="DU9" s="8"/>
      <c r="DV9" s="8"/>
      <c r="DW9" s="8"/>
      <c r="DX9" s="8"/>
      <c r="DY9" s="186"/>
      <c r="DZ9" s="185"/>
      <c r="EA9" s="8"/>
      <c r="EB9" s="8"/>
      <c r="EC9" s="8"/>
      <c r="ED9" s="8"/>
      <c r="EE9" s="8"/>
      <c r="EF9" s="186"/>
      <c r="EG9" s="208"/>
      <c r="EH9" s="209"/>
      <c r="EI9" s="207">
        <f t="shared" si="14"/>
        <v>0</v>
      </c>
      <c r="EJ9" s="207">
        <f t="shared" si="14"/>
        <v>0</v>
      </c>
      <c r="EK9" s="8"/>
      <c r="EL9" s="8"/>
      <c r="EM9" s="186"/>
      <c r="EN9" s="174">
        <v>8.429612756264238</v>
      </c>
      <c r="EO9" s="174">
        <v>8.85311004784689</v>
      </c>
      <c r="EP9" s="175">
        <v>3700.6</v>
      </c>
      <c r="EQ9" s="175">
        <v>439</v>
      </c>
      <c r="ER9" s="175">
        <v>0</v>
      </c>
      <c r="ES9" s="175">
        <v>3700.6</v>
      </c>
      <c r="ET9" s="175">
        <v>439</v>
      </c>
      <c r="EU9" s="173">
        <v>8.30731319554849</v>
      </c>
      <c r="EV9" s="174">
        <v>8.76728187919463</v>
      </c>
      <c r="EW9" s="175">
        <v>1524.7000000000003</v>
      </c>
      <c r="EX9" s="175">
        <v>190</v>
      </c>
      <c r="EY9" s="175">
        <v>0</v>
      </c>
      <c r="EZ9" s="175">
        <v>5225.3</v>
      </c>
      <c r="FA9" s="176">
        <v>629</v>
      </c>
      <c r="FB9" s="173">
        <v>8.207329192546583</v>
      </c>
      <c r="FC9" s="174">
        <v>8.716226912928759</v>
      </c>
      <c r="FD9" s="175">
        <f t="shared" si="15"/>
        <v>1381.5999999999995</v>
      </c>
      <c r="FE9" s="175">
        <f t="shared" si="15"/>
        <v>176</v>
      </c>
      <c r="FF9" s="175">
        <v>0</v>
      </c>
      <c r="FG9" s="175">
        <v>6606.9</v>
      </c>
      <c r="FH9" s="175">
        <v>805</v>
      </c>
      <c r="FI9" s="173">
        <v>8.172806067172264</v>
      </c>
      <c r="FJ9" s="174">
        <v>8.700692041522492</v>
      </c>
      <c r="FK9" s="175">
        <v>3842.9</v>
      </c>
      <c r="FL9" s="175">
        <v>484</v>
      </c>
      <c r="FM9" s="175">
        <v>0</v>
      </c>
      <c r="FN9" s="175">
        <v>7543.5</v>
      </c>
      <c r="FO9" s="176">
        <v>923</v>
      </c>
      <c r="FP9" s="8"/>
      <c r="FQ9" s="182">
        <f t="shared" si="0"/>
        <v>10449.8</v>
      </c>
      <c r="FR9" s="175">
        <f t="shared" si="0"/>
        <v>1289</v>
      </c>
      <c r="FS9" s="174">
        <f aca="true" t="shared" si="24" ref="FS9:FS72">FQ9/FR9</f>
        <v>8.10690457719162</v>
      </c>
      <c r="FT9" s="175">
        <f aca="true" t="shared" si="25" ref="FT9:FT72">(FQ9/C9)-FR9</f>
        <v>369.69841269841254</v>
      </c>
      <c r="FU9" s="183">
        <f t="shared" si="16"/>
        <v>1441.823809523809</v>
      </c>
      <c r="FV9" s="8"/>
      <c r="FW9" s="173">
        <v>8.111840888066604</v>
      </c>
      <c r="FX9" s="174">
        <v>8.656367226061205</v>
      </c>
      <c r="FY9" s="175">
        <v>1225.3999999999996</v>
      </c>
      <c r="FZ9" s="175">
        <v>158</v>
      </c>
      <c r="GA9" s="175">
        <v>0</v>
      </c>
      <c r="GB9" s="175">
        <v>8768.9</v>
      </c>
      <c r="GC9" s="176">
        <v>1081</v>
      </c>
      <c r="GD9" s="173">
        <v>8.043974960876369</v>
      </c>
      <c r="GE9" s="174">
        <v>8.653367003367004</v>
      </c>
      <c r="GF9" s="175">
        <v>1511.300000000001</v>
      </c>
      <c r="GG9" s="175">
        <v>197</v>
      </c>
      <c r="GH9" s="175">
        <v>0</v>
      </c>
      <c r="GI9" s="175">
        <v>10280.2</v>
      </c>
      <c r="GJ9" s="175">
        <v>1278</v>
      </c>
      <c r="GK9" s="185"/>
      <c r="GL9" s="8"/>
      <c r="GM9" s="8"/>
      <c r="GN9" s="8"/>
      <c r="GO9" s="8"/>
      <c r="GP9" s="8"/>
      <c r="GQ9" s="186"/>
      <c r="GR9" s="185"/>
      <c r="GS9" s="8"/>
      <c r="GT9" s="8"/>
      <c r="GU9" s="8"/>
      <c r="GV9" s="8"/>
      <c r="GW9" s="8"/>
      <c r="GX9" s="8"/>
      <c r="GY9" s="185"/>
      <c r="GZ9" s="8"/>
      <c r="HA9" s="8"/>
      <c r="HB9" s="8"/>
      <c r="HC9" s="8"/>
      <c r="HD9" s="8"/>
      <c r="HE9" s="186"/>
      <c r="HF9" s="208"/>
      <c r="HG9" s="209"/>
      <c r="HH9" s="8"/>
      <c r="HI9" s="8"/>
      <c r="HJ9" s="8"/>
      <c r="HK9" s="8"/>
      <c r="HL9" s="8"/>
      <c r="HM9" s="208"/>
      <c r="HN9" s="209"/>
      <c r="HO9" s="8"/>
      <c r="HP9" s="8"/>
      <c r="HQ9" s="8">
        <v>0</v>
      </c>
      <c r="HR9" s="8"/>
      <c r="HS9" s="186"/>
      <c r="HT9" s="8"/>
      <c r="HU9" s="173">
        <f t="shared" si="17"/>
        <v>8.212146176745756</v>
      </c>
      <c r="HV9" s="174">
        <f t="shared" si="18"/>
        <v>8.72450751848683</v>
      </c>
      <c r="HW9" s="202">
        <f t="shared" si="19"/>
        <v>13186.5</v>
      </c>
      <c r="HX9" s="175">
        <f t="shared" si="19"/>
        <v>1644</v>
      </c>
      <c r="HY9" s="210">
        <f t="shared" si="1"/>
        <v>0.3035152661501201</v>
      </c>
      <c r="HZ9" s="175">
        <f t="shared" si="2"/>
        <v>449.0952380952381</v>
      </c>
      <c r="IA9" s="183">
        <f t="shared" si="20"/>
        <v>1729.0166666666667</v>
      </c>
      <c r="IB9" s="194"/>
      <c r="IC9" s="211">
        <f t="shared" si="22"/>
        <v>7543.5</v>
      </c>
      <c r="ID9" s="212">
        <f t="shared" si="3"/>
        <v>10449.800000000001</v>
      </c>
      <c r="IE9" s="175">
        <f t="shared" si="23"/>
        <v>923</v>
      </c>
      <c r="IF9" s="176">
        <f t="shared" si="4"/>
        <v>1289</v>
      </c>
      <c r="IG9" s="220"/>
      <c r="IH9" s="211">
        <f t="shared" si="5"/>
        <v>274.3809523809525</v>
      </c>
      <c r="II9" s="176">
        <f t="shared" si="6"/>
        <v>369.698412698413</v>
      </c>
    </row>
    <row r="10" spans="1:243" s="171" customFormat="1" ht="12.75">
      <c r="A10" s="171" t="s">
        <v>48</v>
      </c>
      <c r="B10" s="172" t="s">
        <v>56</v>
      </c>
      <c r="C10" s="171">
        <v>6.3</v>
      </c>
      <c r="D10" s="173"/>
      <c r="E10" s="174"/>
      <c r="F10" s="175"/>
      <c r="G10" s="175"/>
      <c r="H10" s="175"/>
      <c r="I10" s="175"/>
      <c r="J10" s="176"/>
      <c r="K10" s="173"/>
      <c r="L10" s="174"/>
      <c r="M10" s="175"/>
      <c r="N10" s="175"/>
      <c r="O10" s="175"/>
      <c r="P10" s="175"/>
      <c r="Q10" s="176"/>
      <c r="R10" s="177"/>
      <c r="S10" s="2"/>
      <c r="T10" s="175"/>
      <c r="U10" s="175"/>
      <c r="V10" s="175"/>
      <c r="W10" s="175"/>
      <c r="X10" s="176"/>
      <c r="Y10" s="173"/>
      <c r="Z10" s="174"/>
      <c r="AA10" s="175"/>
      <c r="AB10" s="175"/>
      <c r="AC10" s="175"/>
      <c r="AD10" s="175"/>
      <c r="AE10" s="176"/>
      <c r="AF10" s="177"/>
      <c r="AG10" s="2"/>
      <c r="AH10" s="2"/>
      <c r="AI10" s="2"/>
      <c r="AJ10" s="2"/>
      <c r="AK10" s="2"/>
      <c r="AL10" s="178"/>
      <c r="AM10" s="173"/>
      <c r="AN10" s="174"/>
      <c r="AO10" s="175"/>
      <c r="AP10" s="175"/>
      <c r="AQ10" s="175"/>
      <c r="AR10" s="175"/>
      <c r="AS10" s="176"/>
      <c r="AT10" s="179"/>
      <c r="AU10" s="180"/>
      <c r="AV10" s="175"/>
      <c r="AW10" s="175"/>
      <c r="AX10" s="175"/>
      <c r="AY10" s="175"/>
      <c r="AZ10" s="176"/>
      <c r="BA10" s="179"/>
      <c r="BB10" s="180"/>
      <c r="BC10" s="175"/>
      <c r="BD10" s="175"/>
      <c r="BE10" s="175"/>
      <c r="BF10" s="175"/>
      <c r="BG10" s="176"/>
      <c r="BH10" s="179"/>
      <c r="BI10" s="180"/>
      <c r="BJ10" s="175"/>
      <c r="BK10" s="175"/>
      <c r="BL10" s="175"/>
      <c r="BM10" s="175"/>
      <c r="BN10" s="176"/>
      <c r="BO10" s="179"/>
      <c r="BP10" s="180"/>
      <c r="BQ10" s="175"/>
      <c r="BR10" s="175"/>
      <c r="BS10" s="175"/>
      <c r="BT10" s="175"/>
      <c r="BU10" s="175"/>
      <c r="BV10" s="179"/>
      <c r="BW10" s="180"/>
      <c r="BX10" s="175"/>
      <c r="BY10" s="175"/>
      <c r="BZ10" s="181"/>
      <c r="CA10" s="175"/>
      <c r="CB10" s="176"/>
      <c r="CC10" s="175"/>
      <c r="CD10" s="182">
        <f t="shared" si="7"/>
        <v>0</v>
      </c>
      <c r="CE10" s="175">
        <f t="shared" si="7"/>
        <v>0</v>
      </c>
      <c r="CF10" s="174"/>
      <c r="CG10" s="175">
        <f t="shared" si="9"/>
        <v>0</v>
      </c>
      <c r="CH10" s="183">
        <f t="shared" si="10"/>
        <v>0</v>
      </c>
      <c r="CI10" s="8"/>
      <c r="CJ10" s="216"/>
      <c r="CK10" s="217"/>
      <c r="CL10" s="207">
        <f t="shared" si="21"/>
        <v>0</v>
      </c>
      <c r="CM10" s="207">
        <f t="shared" si="21"/>
        <v>0</v>
      </c>
      <c r="CN10" s="218"/>
      <c r="CO10" s="8"/>
      <c r="CP10" s="186"/>
      <c r="CQ10" s="216"/>
      <c r="CR10" s="217"/>
      <c r="CS10" s="175">
        <f t="shared" si="11"/>
        <v>0</v>
      </c>
      <c r="CT10" s="175">
        <f t="shared" si="11"/>
        <v>0</v>
      </c>
      <c r="CU10" s="218"/>
      <c r="CV10" s="8"/>
      <c r="CW10" s="186"/>
      <c r="CX10" s="216"/>
      <c r="CY10" s="217"/>
      <c r="CZ10" s="175">
        <f t="shared" si="12"/>
        <v>0</v>
      </c>
      <c r="DA10" s="175">
        <f t="shared" si="12"/>
        <v>0</v>
      </c>
      <c r="DB10" s="8"/>
      <c r="DC10" s="8"/>
      <c r="DD10" s="186"/>
      <c r="DE10" s="208"/>
      <c r="DF10" s="209"/>
      <c r="DG10" s="175">
        <f t="shared" si="13"/>
        <v>0</v>
      </c>
      <c r="DH10" s="175">
        <f t="shared" si="13"/>
        <v>0</v>
      </c>
      <c r="DI10" s="8"/>
      <c r="DJ10" s="8"/>
      <c r="DK10" s="186"/>
      <c r="DL10" s="208"/>
      <c r="DM10" s="209"/>
      <c r="DN10" s="209"/>
      <c r="DO10" s="209"/>
      <c r="DP10" s="8"/>
      <c r="DQ10" s="8"/>
      <c r="DR10" s="186"/>
      <c r="DS10" s="185"/>
      <c r="DT10" s="8"/>
      <c r="DU10" s="8"/>
      <c r="DV10" s="8"/>
      <c r="DW10" s="8"/>
      <c r="DX10" s="8"/>
      <c r="DY10" s="186"/>
      <c r="DZ10" s="185"/>
      <c r="EA10" s="8"/>
      <c r="EB10" s="8"/>
      <c r="EC10" s="8"/>
      <c r="ED10" s="8"/>
      <c r="EE10" s="8"/>
      <c r="EF10" s="186"/>
      <c r="EG10" s="208"/>
      <c r="EH10" s="209"/>
      <c r="EI10" s="207">
        <f t="shared" si="14"/>
        <v>0</v>
      </c>
      <c r="EJ10" s="207">
        <f t="shared" si="14"/>
        <v>0</v>
      </c>
      <c r="EK10" s="8"/>
      <c r="EL10" s="8"/>
      <c r="EM10" s="186"/>
      <c r="EN10" s="174">
        <v>7.627894736842105</v>
      </c>
      <c r="EO10" s="174">
        <v>8.096648044692737</v>
      </c>
      <c r="EP10" s="175">
        <v>2898.6</v>
      </c>
      <c r="EQ10" s="175">
        <v>380</v>
      </c>
      <c r="ER10" s="175">
        <v>0</v>
      </c>
      <c r="ES10" s="175">
        <v>2898.6</v>
      </c>
      <c r="ET10" s="175">
        <v>380</v>
      </c>
      <c r="EU10" s="173">
        <v>7.459273422562141</v>
      </c>
      <c r="EV10" s="174">
        <v>7.945417515274949</v>
      </c>
      <c r="EW10" s="175">
        <v>1002.5999999999999</v>
      </c>
      <c r="EX10" s="175">
        <v>143</v>
      </c>
      <c r="EY10" s="175">
        <v>0</v>
      </c>
      <c r="EZ10" s="175">
        <v>3901.2</v>
      </c>
      <c r="FA10" s="176">
        <v>523</v>
      </c>
      <c r="FB10" s="173">
        <v>7.362945736434109</v>
      </c>
      <c r="FC10" s="174">
        <v>7.849752066115703</v>
      </c>
      <c r="FD10" s="175">
        <f t="shared" si="15"/>
        <v>847.9000000000005</v>
      </c>
      <c r="FE10" s="175">
        <f t="shared" si="15"/>
        <v>122</v>
      </c>
      <c r="FF10" s="175">
        <v>0</v>
      </c>
      <c r="FG10" s="175">
        <v>4749.1</v>
      </c>
      <c r="FH10" s="175">
        <v>645</v>
      </c>
      <c r="FI10" s="173">
        <v>7.304588394062078</v>
      </c>
      <c r="FJ10" s="174">
        <v>7.821820809248555</v>
      </c>
      <c r="FK10" s="175">
        <v>2514.1</v>
      </c>
      <c r="FL10" s="175">
        <v>361</v>
      </c>
      <c r="FM10" s="175">
        <v>0</v>
      </c>
      <c r="FN10" s="175">
        <v>5412.7</v>
      </c>
      <c r="FO10" s="176">
        <v>741</v>
      </c>
      <c r="FP10" s="8"/>
      <c r="FQ10" s="182">
        <f t="shared" si="0"/>
        <v>7263.200000000001</v>
      </c>
      <c r="FR10" s="175">
        <f t="shared" si="0"/>
        <v>1006</v>
      </c>
      <c r="FS10" s="174">
        <f t="shared" si="24"/>
        <v>7.2198807157057665</v>
      </c>
      <c r="FT10" s="175">
        <f t="shared" si="25"/>
        <v>146.88888888888914</v>
      </c>
      <c r="FU10" s="183">
        <f t="shared" si="16"/>
        <v>572.8666666666676</v>
      </c>
      <c r="FV10" s="8"/>
      <c r="FW10" s="173">
        <v>7.215098722415795</v>
      </c>
      <c r="FX10" s="174">
        <v>7.76525</v>
      </c>
      <c r="FY10" s="175">
        <v>799.5</v>
      </c>
      <c r="FZ10" s="175">
        <v>120</v>
      </c>
      <c r="GA10" s="175">
        <v>0</v>
      </c>
      <c r="GB10" s="175">
        <v>6212.2</v>
      </c>
      <c r="GC10" s="176">
        <v>861</v>
      </c>
      <c r="GD10" s="173">
        <v>7.1213438735177865</v>
      </c>
      <c r="GE10" s="174">
        <v>7.707807486631016</v>
      </c>
      <c r="GF10" s="175">
        <v>994.6000000000004</v>
      </c>
      <c r="GG10" s="175">
        <v>151</v>
      </c>
      <c r="GH10" s="175">
        <v>0</v>
      </c>
      <c r="GI10" s="175">
        <v>7206.8</v>
      </c>
      <c r="GJ10" s="175">
        <v>1012</v>
      </c>
      <c r="GK10" s="185"/>
      <c r="GL10" s="8"/>
      <c r="GM10" s="8"/>
      <c r="GN10" s="8"/>
      <c r="GO10" s="8"/>
      <c r="GP10" s="8"/>
      <c r="GQ10" s="186"/>
      <c r="GR10" s="185"/>
      <c r="GS10" s="8"/>
      <c r="GT10" s="8"/>
      <c r="GU10" s="8"/>
      <c r="GV10" s="8"/>
      <c r="GW10" s="8"/>
      <c r="GX10" s="8"/>
      <c r="GY10" s="185"/>
      <c r="GZ10" s="8"/>
      <c r="HA10" s="8"/>
      <c r="HB10" s="8"/>
      <c r="HC10" s="8"/>
      <c r="HD10" s="8"/>
      <c r="HE10" s="186"/>
      <c r="HF10" s="208"/>
      <c r="HG10" s="209"/>
      <c r="HH10" s="8"/>
      <c r="HI10" s="8"/>
      <c r="HJ10" s="8"/>
      <c r="HK10" s="8"/>
      <c r="HL10" s="8"/>
      <c r="HM10" s="208"/>
      <c r="HN10" s="209"/>
      <c r="HO10" s="8"/>
      <c r="HP10" s="8"/>
      <c r="HQ10" s="8">
        <v>0</v>
      </c>
      <c r="HR10" s="8"/>
      <c r="HS10" s="186"/>
      <c r="HT10" s="8"/>
      <c r="HU10" s="173">
        <f t="shared" si="17"/>
        <v>7.348524147639002</v>
      </c>
      <c r="HV10" s="174">
        <f t="shared" si="18"/>
        <v>7.86444932032716</v>
      </c>
      <c r="HW10" s="202">
        <f t="shared" si="19"/>
        <v>9057.300000000001</v>
      </c>
      <c r="HX10" s="175">
        <f t="shared" si="19"/>
        <v>1277</v>
      </c>
      <c r="HY10" s="210">
        <f t="shared" si="1"/>
        <v>0.16643240438714316</v>
      </c>
      <c r="HZ10" s="175">
        <f t="shared" si="2"/>
        <v>160.66666666666697</v>
      </c>
      <c r="IA10" s="183">
        <f t="shared" si="20"/>
        <v>618.5666666666679</v>
      </c>
      <c r="IB10" s="194"/>
      <c r="IC10" s="211">
        <f t="shared" si="22"/>
        <v>5412.7</v>
      </c>
      <c r="ID10" s="212">
        <f t="shared" si="3"/>
        <v>7263.200000000001</v>
      </c>
      <c r="IE10" s="175">
        <f t="shared" si="23"/>
        <v>741</v>
      </c>
      <c r="IF10" s="176">
        <f t="shared" si="4"/>
        <v>1006</v>
      </c>
      <c r="IG10" s="220"/>
      <c r="IH10" s="211">
        <f t="shared" si="5"/>
        <v>118.15873015873012</v>
      </c>
      <c r="II10" s="176">
        <f t="shared" si="6"/>
        <v>146.88888888888914</v>
      </c>
    </row>
    <row r="11" spans="1:243" s="171" customFormat="1" ht="12.75">
      <c r="A11" s="171" t="s">
        <v>48</v>
      </c>
      <c r="B11" s="172" t="s">
        <v>57</v>
      </c>
      <c r="C11" s="171">
        <v>6.3</v>
      </c>
      <c r="D11" s="173"/>
      <c r="E11" s="174"/>
      <c r="F11" s="175"/>
      <c r="G11" s="175"/>
      <c r="H11" s="175"/>
      <c r="I11" s="175"/>
      <c r="J11" s="176"/>
      <c r="K11" s="173"/>
      <c r="L11" s="174"/>
      <c r="M11" s="175"/>
      <c r="N11" s="175"/>
      <c r="O11" s="175"/>
      <c r="P11" s="175"/>
      <c r="Q11" s="176"/>
      <c r="R11" s="177"/>
      <c r="S11" s="2"/>
      <c r="T11" s="175"/>
      <c r="U11" s="175"/>
      <c r="V11" s="175"/>
      <c r="W11" s="175"/>
      <c r="X11" s="176"/>
      <c r="Y11" s="173"/>
      <c r="Z11" s="174"/>
      <c r="AA11" s="175"/>
      <c r="AB11" s="175"/>
      <c r="AC11" s="175"/>
      <c r="AD11" s="175"/>
      <c r="AE11" s="176"/>
      <c r="AF11" s="177"/>
      <c r="AG11" s="2"/>
      <c r="AH11" s="2"/>
      <c r="AI11" s="2"/>
      <c r="AJ11" s="2"/>
      <c r="AK11" s="2"/>
      <c r="AL11" s="178"/>
      <c r="AM11" s="173"/>
      <c r="AN11" s="174"/>
      <c r="AO11" s="175"/>
      <c r="AP11" s="175"/>
      <c r="AQ11" s="175"/>
      <c r="AR11" s="175"/>
      <c r="AS11" s="176"/>
      <c r="AT11" s="179"/>
      <c r="AU11" s="180">
        <v>9.38</v>
      </c>
      <c r="AV11" s="175">
        <v>1685.7</v>
      </c>
      <c r="AW11" s="175">
        <v>179.62</v>
      </c>
      <c r="AX11" s="175"/>
      <c r="AY11" s="175"/>
      <c r="AZ11" s="176"/>
      <c r="BA11" s="179">
        <v>8.8</v>
      </c>
      <c r="BB11" s="180"/>
      <c r="BC11" s="175">
        <v>2760</v>
      </c>
      <c r="BD11" s="175">
        <v>249</v>
      </c>
      <c r="BE11" s="175"/>
      <c r="BF11" s="175">
        <v>2760</v>
      </c>
      <c r="BG11" s="176">
        <v>282</v>
      </c>
      <c r="BH11" s="179">
        <v>8.6</v>
      </c>
      <c r="BI11" s="180"/>
      <c r="BJ11" s="175">
        <v>968</v>
      </c>
      <c r="BK11" s="175">
        <v>179</v>
      </c>
      <c r="BL11" s="175"/>
      <c r="BM11" s="175">
        <v>3728</v>
      </c>
      <c r="BN11" s="176">
        <v>428</v>
      </c>
      <c r="BO11" s="179"/>
      <c r="BP11" s="180"/>
      <c r="BQ11" s="175"/>
      <c r="BR11" s="175"/>
      <c r="BS11" s="175"/>
      <c r="BT11" s="175"/>
      <c r="BU11" s="175"/>
      <c r="BV11" s="179"/>
      <c r="BW11" s="180">
        <v>8.54</v>
      </c>
      <c r="BX11" s="175">
        <v>5547</v>
      </c>
      <c r="BY11" s="175">
        <v>649</v>
      </c>
      <c r="BZ11" s="181"/>
      <c r="CA11" s="175">
        <v>5547</v>
      </c>
      <c r="CB11" s="176">
        <v>649</v>
      </c>
      <c r="CC11" s="175"/>
      <c r="CD11" s="182">
        <f t="shared" si="7"/>
        <v>10960.7</v>
      </c>
      <c r="CE11" s="175">
        <f t="shared" si="7"/>
        <v>1256.62</v>
      </c>
      <c r="CF11" s="174">
        <f t="shared" si="8"/>
        <v>8.722366347821936</v>
      </c>
      <c r="CG11" s="175">
        <f t="shared" si="9"/>
        <v>483.1736507936512</v>
      </c>
      <c r="CH11" s="183">
        <f t="shared" si="10"/>
        <v>1836.0598730158745</v>
      </c>
      <c r="CI11" s="8"/>
      <c r="CJ11" s="179">
        <v>8.47</v>
      </c>
      <c r="CK11" s="180">
        <v>9.03</v>
      </c>
      <c r="CL11" s="207">
        <f t="shared" si="21"/>
        <v>626.1300000000001</v>
      </c>
      <c r="CM11" s="207">
        <f t="shared" si="21"/>
        <v>79.5</v>
      </c>
      <c r="CN11" s="181"/>
      <c r="CO11" s="175">
        <v>6173.13</v>
      </c>
      <c r="CP11" s="176">
        <v>728.5</v>
      </c>
      <c r="CQ11" s="179">
        <v>7.93</v>
      </c>
      <c r="CR11" s="180">
        <v>8.6</v>
      </c>
      <c r="CS11" s="175">
        <f t="shared" si="11"/>
        <v>948.8800000000001</v>
      </c>
      <c r="CT11" s="175">
        <f t="shared" si="11"/>
        <v>119.63</v>
      </c>
      <c r="CU11" s="181"/>
      <c r="CV11" s="175">
        <v>7122.01</v>
      </c>
      <c r="CW11" s="176">
        <v>848.13</v>
      </c>
      <c r="CX11" s="179">
        <v>8.378489651465832</v>
      </c>
      <c r="CY11" s="180">
        <v>8.946702761234436</v>
      </c>
      <c r="CZ11" s="175">
        <f t="shared" si="12"/>
        <v>1140.2700000000004</v>
      </c>
      <c r="DA11" s="175">
        <f t="shared" si="12"/>
        <v>138</v>
      </c>
      <c r="DB11" s="175">
        <v>0</v>
      </c>
      <c r="DC11" s="175">
        <v>8262.28</v>
      </c>
      <c r="DD11" s="176">
        <v>986.13</v>
      </c>
      <c r="DE11" s="173">
        <v>8.310823311748381</v>
      </c>
      <c r="DF11" s="174">
        <v>8.895049504950496</v>
      </c>
      <c r="DG11" s="175">
        <f t="shared" si="13"/>
        <v>721.7199999999993</v>
      </c>
      <c r="DH11" s="175">
        <f t="shared" si="13"/>
        <v>94.87</v>
      </c>
      <c r="DI11" s="175">
        <v>0</v>
      </c>
      <c r="DJ11" s="175">
        <v>8984</v>
      </c>
      <c r="DK11" s="176">
        <v>1081</v>
      </c>
      <c r="DL11" s="173">
        <v>8.294257950530035</v>
      </c>
      <c r="DM11" s="174">
        <v>8.874385633270322</v>
      </c>
      <c r="DN11" s="175">
        <f>DQ11-DJ11</f>
        <v>405.10000000000036</v>
      </c>
      <c r="DO11" s="175">
        <f>DR11-DK11</f>
        <v>51</v>
      </c>
      <c r="DP11" s="175">
        <v>0</v>
      </c>
      <c r="DQ11" s="175">
        <v>9389.1</v>
      </c>
      <c r="DR11" s="176">
        <v>1132</v>
      </c>
      <c r="DS11" s="185"/>
      <c r="DT11" s="8"/>
      <c r="DU11" s="8"/>
      <c r="DV11" s="8"/>
      <c r="DW11" s="8"/>
      <c r="DX11" s="8"/>
      <c r="DY11" s="186"/>
      <c r="DZ11" s="185"/>
      <c r="EA11" s="8"/>
      <c r="EB11" s="8"/>
      <c r="EC11" s="8"/>
      <c r="ED11" s="8"/>
      <c r="EE11" s="8"/>
      <c r="EF11" s="186"/>
      <c r="EG11" s="221">
        <v>8.636220472440945</v>
      </c>
      <c r="EH11" s="222">
        <v>8.636220472440945</v>
      </c>
      <c r="EI11" s="207"/>
      <c r="EJ11" s="207"/>
      <c r="EK11" s="223">
        <v>0</v>
      </c>
      <c r="EL11" s="224">
        <v>2193.6</v>
      </c>
      <c r="EM11" s="225">
        <v>254</v>
      </c>
      <c r="EN11" s="174">
        <v>8.157102473498233</v>
      </c>
      <c r="EO11" s="174">
        <v>8.711169811320755</v>
      </c>
      <c r="EP11" s="175">
        <v>17067.2</v>
      </c>
      <c r="EQ11" s="175">
        <v>2078.5</v>
      </c>
      <c r="ER11" s="175">
        <v>0</v>
      </c>
      <c r="ES11" s="175">
        <v>11542.3</v>
      </c>
      <c r="ET11" s="175">
        <v>1415</v>
      </c>
      <c r="EU11" s="173">
        <v>8.083643361128928</v>
      </c>
      <c r="EV11" s="174">
        <v>8.631780821917808</v>
      </c>
      <c r="EW11" s="175">
        <v>1060.1000000000004</v>
      </c>
      <c r="EX11" s="175">
        <v>144</v>
      </c>
      <c r="EY11" s="175">
        <v>0</v>
      </c>
      <c r="EZ11" s="175">
        <v>12602.4</v>
      </c>
      <c r="FA11" s="176">
        <v>1559</v>
      </c>
      <c r="FB11" s="173">
        <v>8.031921241050119</v>
      </c>
      <c r="FC11" s="174">
        <v>8.58514030612245</v>
      </c>
      <c r="FD11" s="175">
        <f t="shared" si="15"/>
        <v>859.1000000000004</v>
      </c>
      <c r="FE11" s="175">
        <f t="shared" si="15"/>
        <v>117</v>
      </c>
      <c r="FF11" s="175">
        <v>0</v>
      </c>
      <c r="FG11" s="175">
        <v>13461.5</v>
      </c>
      <c r="FH11" s="175">
        <v>1676</v>
      </c>
      <c r="FI11" s="173">
        <v>7.995972773681225</v>
      </c>
      <c r="FJ11" s="174">
        <v>8.559137826350941</v>
      </c>
      <c r="FK11" s="175">
        <v>2554.6000000000004</v>
      </c>
      <c r="FL11" s="175">
        <v>348</v>
      </c>
      <c r="FM11" s="175">
        <v>0</v>
      </c>
      <c r="FN11" s="175">
        <v>14096.9</v>
      </c>
      <c r="FO11" s="176">
        <v>1763</v>
      </c>
      <c r="FP11" s="8"/>
      <c r="FQ11" s="182">
        <f t="shared" si="0"/>
        <v>25383.1</v>
      </c>
      <c r="FR11" s="175">
        <f t="shared" si="0"/>
        <v>3170.5</v>
      </c>
      <c r="FS11" s="174">
        <f t="shared" si="24"/>
        <v>8.00602428639016</v>
      </c>
      <c r="FT11" s="175">
        <f t="shared" si="25"/>
        <v>858.563492063492</v>
      </c>
      <c r="FU11" s="183">
        <f t="shared" si="16"/>
        <v>3348.3976190476187</v>
      </c>
      <c r="FV11" s="8"/>
      <c r="FW11" s="173">
        <v>7.937625861155272</v>
      </c>
      <c r="FX11" s="174">
        <v>8.510397727272727</v>
      </c>
      <c r="FY11" s="175">
        <v>881.3999999999996</v>
      </c>
      <c r="FZ11" s="175">
        <v>124</v>
      </c>
      <c r="GA11" s="175">
        <v>0</v>
      </c>
      <c r="GB11" s="175">
        <v>14978.3</v>
      </c>
      <c r="GC11" s="176">
        <v>1887</v>
      </c>
      <c r="GD11" s="173">
        <v>7.86421928536466</v>
      </c>
      <c r="GE11" s="174">
        <v>8.465015806111698</v>
      </c>
      <c r="GF11" s="175">
        <v>1088.300000000001</v>
      </c>
      <c r="GG11" s="175">
        <v>156</v>
      </c>
      <c r="GH11" s="175">
        <v>0</v>
      </c>
      <c r="GI11" s="175">
        <v>16066.6</v>
      </c>
      <c r="GJ11" s="175">
        <v>2043</v>
      </c>
      <c r="GK11" s="173">
        <v>7.829194001874415</v>
      </c>
      <c r="GL11" s="174">
        <v>8.450935761254426</v>
      </c>
      <c r="GM11" s="175">
        <v>640.8999999999996</v>
      </c>
      <c r="GN11" s="175">
        <v>91</v>
      </c>
      <c r="GO11" s="175">
        <v>0</v>
      </c>
      <c r="GP11" s="175">
        <v>16707.5</v>
      </c>
      <c r="GQ11" s="176">
        <v>2134</v>
      </c>
      <c r="GR11" s="185"/>
      <c r="GS11" s="8"/>
      <c r="GT11" s="8"/>
      <c r="GU11" s="8"/>
      <c r="GV11" s="8"/>
      <c r="GW11" s="8"/>
      <c r="GX11" s="8"/>
      <c r="GY11" s="185"/>
      <c r="GZ11" s="8"/>
      <c r="HA11" s="8"/>
      <c r="HB11" s="8"/>
      <c r="HC11" s="8"/>
      <c r="HD11" s="8"/>
      <c r="HE11" s="186"/>
      <c r="HF11" s="208"/>
      <c r="HG11" s="209"/>
      <c r="HH11" s="8"/>
      <c r="HI11" s="8"/>
      <c r="HJ11" s="8"/>
      <c r="HK11" s="8"/>
      <c r="HL11" s="8"/>
      <c r="HM11" s="208"/>
      <c r="HN11" s="209"/>
      <c r="HO11" s="8"/>
      <c r="HP11" s="8"/>
      <c r="HQ11" s="8">
        <v>0</v>
      </c>
      <c r="HR11" s="8"/>
      <c r="HS11" s="186"/>
      <c r="HT11" s="8"/>
      <c r="HU11" s="173">
        <f t="shared" si="17"/>
        <v>8.221298025595868</v>
      </c>
      <c r="HV11" s="174">
        <f t="shared" si="18"/>
        <v>8.721062428816465</v>
      </c>
      <c r="HW11" s="202">
        <f t="shared" si="19"/>
        <v>38954.40000000001</v>
      </c>
      <c r="HX11" s="175">
        <f t="shared" si="19"/>
        <v>4798.12</v>
      </c>
      <c r="HY11" s="210">
        <f t="shared" si="1"/>
        <v>0.3049679405707727</v>
      </c>
      <c r="HZ11" s="175">
        <f t="shared" si="2"/>
        <v>1385.1180952380973</v>
      </c>
      <c r="IA11" s="183">
        <f t="shared" si="20"/>
        <v>5332.704666666675</v>
      </c>
      <c r="IB11" s="194"/>
      <c r="IC11" s="211">
        <f t="shared" si="22"/>
        <v>14096.9</v>
      </c>
      <c r="ID11" s="212">
        <f t="shared" si="3"/>
        <v>36343.8</v>
      </c>
      <c r="IE11" s="175">
        <f t="shared" si="23"/>
        <v>1763</v>
      </c>
      <c r="IF11" s="176">
        <f t="shared" si="4"/>
        <v>4427.12</v>
      </c>
      <c r="IG11" s="175" t="s">
        <v>58</v>
      </c>
      <c r="IH11" s="211">
        <f t="shared" si="5"/>
        <v>474.60317460317447</v>
      </c>
      <c r="II11" s="176">
        <f t="shared" si="6"/>
        <v>1341.7371428571432</v>
      </c>
    </row>
    <row r="12" spans="1:243" s="171" customFormat="1" ht="12.75">
      <c r="A12" s="171" t="s">
        <v>45</v>
      </c>
      <c r="B12" s="172" t="s">
        <v>59</v>
      </c>
      <c r="C12" s="171">
        <v>6.3</v>
      </c>
      <c r="D12" s="173"/>
      <c r="E12" s="174"/>
      <c r="F12" s="175"/>
      <c r="G12" s="175"/>
      <c r="H12" s="175"/>
      <c r="I12" s="175"/>
      <c r="J12" s="176"/>
      <c r="K12" s="173"/>
      <c r="L12" s="174"/>
      <c r="M12" s="175"/>
      <c r="N12" s="175"/>
      <c r="O12" s="175"/>
      <c r="P12" s="175"/>
      <c r="Q12" s="176"/>
      <c r="R12" s="177"/>
      <c r="S12" s="2"/>
      <c r="T12" s="175"/>
      <c r="U12" s="175"/>
      <c r="V12" s="175"/>
      <c r="W12" s="175"/>
      <c r="X12" s="176"/>
      <c r="Y12" s="173"/>
      <c r="Z12" s="174"/>
      <c r="AA12" s="175"/>
      <c r="AB12" s="175"/>
      <c r="AC12" s="175"/>
      <c r="AD12" s="175"/>
      <c r="AE12" s="176"/>
      <c r="AF12" s="177"/>
      <c r="AG12" s="2"/>
      <c r="AH12" s="2"/>
      <c r="AI12" s="2"/>
      <c r="AJ12" s="2"/>
      <c r="AK12" s="2"/>
      <c r="AL12" s="178"/>
      <c r="AM12" s="173"/>
      <c r="AN12" s="174"/>
      <c r="AO12" s="175"/>
      <c r="AP12" s="175"/>
      <c r="AQ12" s="175"/>
      <c r="AR12" s="175"/>
      <c r="AS12" s="176"/>
      <c r="AT12" s="179">
        <v>9.23</v>
      </c>
      <c r="AU12" s="180">
        <v>10.51</v>
      </c>
      <c r="AV12" s="175">
        <v>841.94</v>
      </c>
      <c r="AW12" s="175">
        <v>91.16</v>
      </c>
      <c r="AX12" s="175">
        <v>3610</v>
      </c>
      <c r="AY12" s="175">
        <v>1326.44</v>
      </c>
      <c r="AZ12" s="176">
        <v>146.06</v>
      </c>
      <c r="BA12" s="179">
        <v>9.73</v>
      </c>
      <c r="BB12" s="180">
        <v>10.77</v>
      </c>
      <c r="BC12" s="175">
        <v>1161.36</v>
      </c>
      <c r="BD12" s="175">
        <v>119.39</v>
      </c>
      <c r="BE12" s="175">
        <v>2486</v>
      </c>
      <c r="BF12" s="175">
        <v>2486.74</v>
      </c>
      <c r="BG12" s="176">
        <v>266.31</v>
      </c>
      <c r="BH12" s="179">
        <v>9.84</v>
      </c>
      <c r="BI12" s="180">
        <v>10.96</v>
      </c>
      <c r="BJ12" s="175">
        <v>1140</v>
      </c>
      <c r="BK12" s="175">
        <v>115</v>
      </c>
      <c r="BL12" s="175">
        <v>2818</v>
      </c>
      <c r="BM12" s="175">
        <v>3627</v>
      </c>
      <c r="BN12" s="176">
        <v>382</v>
      </c>
      <c r="BO12" s="179">
        <v>9.32</v>
      </c>
      <c r="BP12" s="180">
        <v>10.75</v>
      </c>
      <c r="BQ12" s="175">
        <v>826</v>
      </c>
      <c r="BR12" s="175">
        <v>88</v>
      </c>
      <c r="BS12" s="175">
        <v>3114</v>
      </c>
      <c r="BT12" s="175">
        <v>4454</v>
      </c>
      <c r="BU12" s="175">
        <v>471</v>
      </c>
      <c r="BV12" s="179">
        <v>8.99</v>
      </c>
      <c r="BW12" s="180">
        <v>10.83</v>
      </c>
      <c r="BX12" s="175">
        <v>921</v>
      </c>
      <c r="BY12" s="175">
        <v>102</v>
      </c>
      <c r="BZ12" s="181">
        <v>3170</v>
      </c>
      <c r="CA12" s="175">
        <v>5375</v>
      </c>
      <c r="CB12" s="176">
        <v>575</v>
      </c>
      <c r="CC12" s="175"/>
      <c r="CD12" s="182">
        <f t="shared" si="7"/>
        <v>4890.3</v>
      </c>
      <c r="CE12" s="175">
        <f t="shared" si="7"/>
        <v>515.55</v>
      </c>
      <c r="CF12" s="174">
        <f t="shared" si="8"/>
        <v>9.485597905149842</v>
      </c>
      <c r="CG12" s="175">
        <f t="shared" si="9"/>
        <v>260.68809523809534</v>
      </c>
      <c r="CH12" s="183">
        <f t="shared" si="10"/>
        <v>990.6147619047623</v>
      </c>
      <c r="CI12" s="8"/>
      <c r="CJ12" s="179">
        <v>8.55</v>
      </c>
      <c r="CK12" s="180">
        <v>10.62</v>
      </c>
      <c r="CL12" s="175">
        <v>965</v>
      </c>
      <c r="CM12" s="175">
        <v>112</v>
      </c>
      <c r="CN12" s="181">
        <v>3138</v>
      </c>
      <c r="CO12" s="175">
        <v>6341</v>
      </c>
      <c r="CP12" s="176">
        <v>688</v>
      </c>
      <c r="CQ12" s="179">
        <v>9.04</v>
      </c>
      <c r="CR12" s="180">
        <v>11.14</v>
      </c>
      <c r="CS12" s="175">
        <v>1027.55</v>
      </c>
      <c r="CT12" s="175">
        <v>113.68</v>
      </c>
      <c r="CU12" s="181">
        <v>3130.75</v>
      </c>
      <c r="CV12" s="175">
        <v>7368.88</v>
      </c>
      <c r="CW12" s="176">
        <v>803.18</v>
      </c>
      <c r="CX12" s="179">
        <v>9.6</v>
      </c>
      <c r="CY12" s="180">
        <v>10.99</v>
      </c>
      <c r="CZ12" s="175">
        <v>1075.26</v>
      </c>
      <c r="DA12" s="175">
        <v>112.02</v>
      </c>
      <c r="DB12" s="175">
        <v>3191</v>
      </c>
      <c r="DC12" s="175">
        <v>8444.01</v>
      </c>
      <c r="DD12" s="176">
        <v>916.08</v>
      </c>
      <c r="DE12" s="173">
        <v>9.83</v>
      </c>
      <c r="DF12" s="174">
        <v>11.3</v>
      </c>
      <c r="DG12" s="175">
        <v>1027.59</v>
      </c>
      <c r="DH12" s="175">
        <v>104.5</v>
      </c>
      <c r="DI12" s="175">
        <v>3219</v>
      </c>
      <c r="DJ12" s="175">
        <v>9471.59</v>
      </c>
      <c r="DK12" s="176">
        <v>1021.66</v>
      </c>
      <c r="DL12" s="173">
        <v>10.06</v>
      </c>
      <c r="DM12" s="174">
        <v>11.38</v>
      </c>
      <c r="DN12" s="175">
        <v>830.72</v>
      </c>
      <c r="DO12" s="175">
        <v>82.54</v>
      </c>
      <c r="DP12" s="175">
        <v>3444</v>
      </c>
      <c r="DQ12" s="226">
        <v>10302.16</v>
      </c>
      <c r="DR12" s="176">
        <v>1104.65</v>
      </c>
      <c r="DS12" s="185"/>
      <c r="DT12" s="8"/>
      <c r="DU12" s="8"/>
      <c r="DV12" s="8"/>
      <c r="DW12" s="8"/>
      <c r="DX12" s="8"/>
      <c r="DY12" s="186"/>
      <c r="DZ12" s="185"/>
      <c r="EA12" s="8"/>
      <c r="EB12" s="8"/>
      <c r="EC12" s="8"/>
      <c r="ED12" s="8"/>
      <c r="EE12" s="8"/>
      <c r="EF12" s="186"/>
      <c r="EG12" s="208"/>
      <c r="EH12" s="209"/>
      <c r="EI12" s="8"/>
      <c r="EJ12" s="8"/>
      <c r="EK12" s="8"/>
      <c r="EL12" s="8"/>
      <c r="EM12" s="186"/>
      <c r="EN12" s="174">
        <v>9.75</v>
      </c>
      <c r="EO12" s="174">
        <v>10.61</v>
      </c>
      <c r="EP12" s="175">
        <v>2245.68</v>
      </c>
      <c r="EQ12" s="175">
        <v>230.25</v>
      </c>
      <c r="ER12" s="175">
        <v>0</v>
      </c>
      <c r="ES12" s="175">
        <v>12547.68</v>
      </c>
      <c r="ET12" s="175">
        <v>1336.06</v>
      </c>
      <c r="EU12" s="208"/>
      <c r="EV12" s="209"/>
      <c r="EW12" s="8"/>
      <c r="EX12" s="8"/>
      <c r="EY12" s="8"/>
      <c r="EZ12" s="8"/>
      <c r="FA12" s="186"/>
      <c r="FB12" s="173">
        <v>9</v>
      </c>
      <c r="FC12" s="174">
        <v>10.02</v>
      </c>
      <c r="FD12" s="175">
        <v>1288.55</v>
      </c>
      <c r="FE12" s="175">
        <v>143.08</v>
      </c>
      <c r="FF12" s="175">
        <v>0</v>
      </c>
      <c r="FG12" s="175">
        <v>14747.5</v>
      </c>
      <c r="FH12" s="175">
        <v>1574.11</v>
      </c>
      <c r="FI12" s="173">
        <v>8.98</v>
      </c>
      <c r="FJ12" s="174">
        <v>9.98</v>
      </c>
      <c r="FK12" s="175">
        <v>968.53</v>
      </c>
      <c r="FL12" s="175">
        <v>107.83</v>
      </c>
      <c r="FM12" s="175">
        <v>0</v>
      </c>
      <c r="FN12" s="175">
        <v>15716.04</v>
      </c>
      <c r="FO12" s="176">
        <v>1682.78</v>
      </c>
      <c r="FP12" s="8"/>
      <c r="FQ12" s="182">
        <f t="shared" si="0"/>
        <v>9428.88</v>
      </c>
      <c r="FR12" s="175">
        <f t="shared" si="0"/>
        <v>1005.9000000000001</v>
      </c>
      <c r="FS12" s="174">
        <f t="shared" si="24"/>
        <v>9.373575902177153</v>
      </c>
      <c r="FT12" s="175">
        <f t="shared" si="25"/>
        <v>490.74761904761885</v>
      </c>
      <c r="FU12" s="183">
        <f t="shared" si="16"/>
        <v>1913.9157142857134</v>
      </c>
      <c r="FV12" s="8"/>
      <c r="FW12" s="173">
        <v>8.83</v>
      </c>
      <c r="FX12" s="174">
        <v>10</v>
      </c>
      <c r="FY12" s="175">
        <v>1403.39</v>
      </c>
      <c r="FZ12" s="175">
        <v>158.95</v>
      </c>
      <c r="GA12" s="175">
        <v>0</v>
      </c>
      <c r="GB12" s="175">
        <v>17119.39</v>
      </c>
      <c r="GC12" s="176">
        <v>1842.36</v>
      </c>
      <c r="GD12" s="173">
        <v>8.71</v>
      </c>
      <c r="GE12" s="174">
        <v>9.92</v>
      </c>
      <c r="GF12" s="175">
        <v>840.98</v>
      </c>
      <c r="GG12" s="175">
        <v>96.48</v>
      </c>
      <c r="GH12" s="175"/>
      <c r="GI12" s="175">
        <v>17960.3</v>
      </c>
      <c r="GJ12" s="175">
        <v>1939.36</v>
      </c>
      <c r="GK12" s="173">
        <v>8.34</v>
      </c>
      <c r="GL12" s="174">
        <v>9.27</v>
      </c>
      <c r="GM12" s="175">
        <v>1572.37</v>
      </c>
      <c r="GN12" s="175">
        <v>188.47</v>
      </c>
      <c r="GO12" s="175">
        <v>0</v>
      </c>
      <c r="GP12" s="175">
        <v>19532.55</v>
      </c>
      <c r="GQ12" s="176">
        <v>2128.86</v>
      </c>
      <c r="GR12" s="208"/>
      <c r="GS12" s="209"/>
      <c r="GT12" s="8"/>
      <c r="GU12" s="8"/>
      <c r="GV12" s="8"/>
      <c r="GW12" s="8"/>
      <c r="GX12" s="8"/>
      <c r="GY12" s="173">
        <v>8.67</v>
      </c>
      <c r="GZ12" s="174">
        <v>9.15</v>
      </c>
      <c r="HA12" s="175">
        <v>1708.52</v>
      </c>
      <c r="HB12" s="175">
        <v>197</v>
      </c>
      <c r="HC12" s="175"/>
      <c r="HD12" s="175">
        <v>22694.45</v>
      </c>
      <c r="HE12" s="176">
        <v>2497.27</v>
      </c>
      <c r="HF12" s="208"/>
      <c r="HG12" s="209"/>
      <c r="HH12" s="8"/>
      <c r="HI12" s="8"/>
      <c r="HJ12" s="8"/>
      <c r="HK12" s="8"/>
      <c r="HL12" s="8"/>
      <c r="HM12" s="173">
        <v>7.48</v>
      </c>
      <c r="HN12" s="174">
        <v>9.56</v>
      </c>
      <c r="HO12" s="175">
        <v>457.59</v>
      </c>
      <c r="HP12" s="175">
        <v>61.19</v>
      </c>
      <c r="HQ12" s="175">
        <v>0</v>
      </c>
      <c r="HR12" s="175">
        <v>23152.01</v>
      </c>
      <c r="HS12" s="176">
        <v>2558.92</v>
      </c>
      <c r="HT12" s="8"/>
      <c r="HU12" s="173">
        <f t="shared" si="17"/>
        <v>9.10833333333333</v>
      </c>
      <c r="HV12" s="174">
        <f t="shared" si="18"/>
        <v>10.431111111111111</v>
      </c>
      <c r="HW12" s="202">
        <f t="shared" si="19"/>
        <v>20302.03</v>
      </c>
      <c r="HX12" s="175">
        <f t="shared" si="19"/>
        <v>2223.54</v>
      </c>
      <c r="HY12" s="210">
        <f t="shared" si="1"/>
        <v>0.44576719576719537</v>
      </c>
      <c r="HZ12" s="175">
        <f t="shared" si="2"/>
        <v>999.0044444444443</v>
      </c>
      <c r="IA12" s="183">
        <f t="shared" si="20"/>
        <v>3846.1671111111104</v>
      </c>
      <c r="IB12" s="194"/>
      <c r="IC12" s="211">
        <f t="shared" si="22"/>
        <v>15716.04</v>
      </c>
      <c r="ID12" s="212">
        <f t="shared" si="3"/>
        <v>14319.180000000002</v>
      </c>
      <c r="IE12" s="175">
        <f t="shared" si="23"/>
        <v>1682.78</v>
      </c>
      <c r="IF12" s="176">
        <f t="shared" si="4"/>
        <v>1521.4500000000003</v>
      </c>
      <c r="IG12" s="213"/>
      <c r="IH12" s="211">
        <f t="shared" si="5"/>
        <v>811.8295238095241</v>
      </c>
      <c r="II12" s="176">
        <f t="shared" si="6"/>
        <v>751.4357142857143</v>
      </c>
    </row>
    <row r="13" spans="1:243" s="171" customFormat="1" ht="12.75">
      <c r="A13" s="171" t="s">
        <v>45</v>
      </c>
      <c r="B13" s="172" t="s">
        <v>60</v>
      </c>
      <c r="C13" s="171">
        <v>6.3</v>
      </c>
      <c r="D13" s="173"/>
      <c r="E13" s="174"/>
      <c r="F13" s="175"/>
      <c r="G13" s="175"/>
      <c r="H13" s="175"/>
      <c r="I13" s="175"/>
      <c r="J13" s="176"/>
      <c r="K13" s="173"/>
      <c r="L13" s="174"/>
      <c r="M13" s="175"/>
      <c r="N13" s="175"/>
      <c r="O13" s="175"/>
      <c r="P13" s="175"/>
      <c r="Q13" s="176"/>
      <c r="R13" s="177"/>
      <c r="S13" s="2"/>
      <c r="T13" s="175"/>
      <c r="U13" s="175"/>
      <c r="V13" s="175"/>
      <c r="W13" s="175"/>
      <c r="X13" s="176"/>
      <c r="Y13" s="173"/>
      <c r="Z13" s="174"/>
      <c r="AA13" s="175"/>
      <c r="AB13" s="175"/>
      <c r="AC13" s="175"/>
      <c r="AD13" s="175"/>
      <c r="AE13" s="176"/>
      <c r="AF13" s="177"/>
      <c r="AG13" s="2"/>
      <c r="AH13" s="2"/>
      <c r="AI13" s="2"/>
      <c r="AJ13" s="2"/>
      <c r="AK13" s="2"/>
      <c r="AL13" s="178"/>
      <c r="AM13" s="173"/>
      <c r="AN13" s="174"/>
      <c r="AO13" s="175"/>
      <c r="AP13" s="175"/>
      <c r="AQ13" s="175"/>
      <c r="AR13" s="175"/>
      <c r="AS13" s="176"/>
      <c r="AT13" s="179">
        <v>9.62</v>
      </c>
      <c r="AU13" s="180">
        <v>10.83</v>
      </c>
      <c r="AV13" s="175">
        <v>1186.69</v>
      </c>
      <c r="AW13" s="175">
        <v>123.39</v>
      </c>
      <c r="AX13" s="175">
        <v>2138</v>
      </c>
      <c r="AY13" s="175">
        <v>1186.58</v>
      </c>
      <c r="AZ13" s="176">
        <v>123.84</v>
      </c>
      <c r="BA13" s="179">
        <v>9.68</v>
      </c>
      <c r="BB13" s="180">
        <v>10.95</v>
      </c>
      <c r="BC13" s="175">
        <v>1135.69</v>
      </c>
      <c r="BD13" s="175">
        <v>117.3</v>
      </c>
      <c r="BE13" s="175">
        <v>3514</v>
      </c>
      <c r="BF13" s="175">
        <v>2322.25</v>
      </c>
      <c r="BG13" s="176">
        <v>241.8</v>
      </c>
      <c r="BH13" s="179">
        <v>9.6</v>
      </c>
      <c r="BI13" s="180">
        <v>10.84</v>
      </c>
      <c r="BJ13" s="175">
        <v>1034</v>
      </c>
      <c r="BK13" s="175">
        <v>107</v>
      </c>
      <c r="BL13" s="175">
        <v>3500</v>
      </c>
      <c r="BM13" s="175">
        <v>3356</v>
      </c>
      <c r="BN13" s="176">
        <v>350</v>
      </c>
      <c r="BO13" s="179">
        <v>8.93</v>
      </c>
      <c r="BP13" s="180">
        <v>10.36</v>
      </c>
      <c r="BQ13" s="175">
        <v>1022</v>
      </c>
      <c r="BR13" s="175">
        <v>114</v>
      </c>
      <c r="BS13" s="175">
        <v>4353</v>
      </c>
      <c r="BT13" s="175">
        <v>4379</v>
      </c>
      <c r="BU13" s="175">
        <v>465</v>
      </c>
      <c r="BV13" s="179">
        <v>9</v>
      </c>
      <c r="BW13" s="180">
        <v>10.58</v>
      </c>
      <c r="BX13" s="175">
        <v>952</v>
      </c>
      <c r="BY13" s="175">
        <v>105</v>
      </c>
      <c r="BZ13" s="181">
        <v>4109</v>
      </c>
      <c r="CA13" s="175">
        <v>5331</v>
      </c>
      <c r="CB13" s="176">
        <v>571</v>
      </c>
      <c r="CC13" s="175"/>
      <c r="CD13" s="182">
        <f t="shared" si="7"/>
        <v>5330.38</v>
      </c>
      <c r="CE13" s="175">
        <f t="shared" si="7"/>
        <v>566.69</v>
      </c>
      <c r="CF13" s="174">
        <f t="shared" si="8"/>
        <v>9.40616562847412</v>
      </c>
      <c r="CG13" s="175">
        <f t="shared" si="9"/>
        <v>279.40206349206346</v>
      </c>
      <c r="CH13" s="183">
        <f t="shared" si="10"/>
        <v>1061.727841269841</v>
      </c>
      <c r="CI13" s="8"/>
      <c r="CJ13" s="179">
        <v>8.25</v>
      </c>
      <c r="CK13" s="180">
        <v>10.49</v>
      </c>
      <c r="CL13" s="175">
        <v>701</v>
      </c>
      <c r="CM13" s="175">
        <v>84</v>
      </c>
      <c r="CN13" s="181">
        <v>4030</v>
      </c>
      <c r="CO13" s="175">
        <v>6032</v>
      </c>
      <c r="CP13" s="176">
        <v>657</v>
      </c>
      <c r="CQ13" s="179">
        <v>8.34</v>
      </c>
      <c r="CR13" s="180">
        <v>10.74</v>
      </c>
      <c r="CS13" s="175">
        <v>878.63</v>
      </c>
      <c r="CT13" s="175">
        <v>105.4</v>
      </c>
      <c r="CU13" s="181">
        <v>4000</v>
      </c>
      <c r="CV13" s="175">
        <v>6911.55</v>
      </c>
      <c r="CW13" s="176">
        <v>763.38</v>
      </c>
      <c r="CX13" s="179">
        <v>8.83</v>
      </c>
      <c r="CY13" s="180">
        <v>10.52</v>
      </c>
      <c r="CZ13" s="175">
        <v>1033.41</v>
      </c>
      <c r="DA13" s="175">
        <v>116.99</v>
      </c>
      <c r="DB13" s="175">
        <v>4346</v>
      </c>
      <c r="DC13" s="175">
        <v>7944.85</v>
      </c>
      <c r="DD13" s="176">
        <v>881.01</v>
      </c>
      <c r="DE13" s="173">
        <v>9.13</v>
      </c>
      <c r="DF13" s="174">
        <v>10.68</v>
      </c>
      <c r="DG13" s="175">
        <v>1062.79</v>
      </c>
      <c r="DH13" s="175">
        <v>116.41</v>
      </c>
      <c r="DI13" s="175">
        <v>4216</v>
      </c>
      <c r="DJ13" s="175">
        <v>9007.55</v>
      </c>
      <c r="DK13" s="176">
        <v>998.12</v>
      </c>
      <c r="DL13" s="173">
        <v>9.65</v>
      </c>
      <c r="DM13" s="174">
        <v>11.11</v>
      </c>
      <c r="DN13" s="175">
        <v>910.77</v>
      </c>
      <c r="DO13" s="175">
        <v>94.35</v>
      </c>
      <c r="DP13" s="175">
        <v>2533</v>
      </c>
      <c r="DQ13" s="175">
        <v>9918.2</v>
      </c>
      <c r="DR13" s="176">
        <v>1092.82</v>
      </c>
      <c r="DS13" s="185"/>
      <c r="DT13" s="8"/>
      <c r="DU13" s="8"/>
      <c r="DV13" s="8"/>
      <c r="DW13" s="8"/>
      <c r="DX13" s="8"/>
      <c r="DY13" s="186"/>
      <c r="DZ13" s="185"/>
      <c r="EA13" s="8"/>
      <c r="EB13" s="8"/>
      <c r="EC13" s="8"/>
      <c r="ED13" s="8"/>
      <c r="EE13" s="8"/>
      <c r="EF13" s="186"/>
      <c r="EG13" s="208"/>
      <c r="EH13" s="209"/>
      <c r="EI13" s="8"/>
      <c r="EJ13" s="8"/>
      <c r="EK13" s="8"/>
      <c r="EL13" s="8"/>
      <c r="EM13" s="186"/>
      <c r="EN13" s="174">
        <v>9.42</v>
      </c>
      <c r="EO13" s="174">
        <v>11.12</v>
      </c>
      <c r="EP13" s="175">
        <v>1711.11</v>
      </c>
      <c r="EQ13" s="175">
        <v>181.56</v>
      </c>
      <c r="ER13" s="175">
        <v>0</v>
      </c>
      <c r="ES13" s="175">
        <v>11629.22</v>
      </c>
      <c r="ET13" s="175">
        <v>1275.63</v>
      </c>
      <c r="EU13" s="208"/>
      <c r="EV13" s="209"/>
      <c r="EW13" s="8"/>
      <c r="EX13" s="8"/>
      <c r="EY13" s="8"/>
      <c r="EZ13" s="8"/>
      <c r="FA13" s="186"/>
      <c r="FB13" s="173">
        <v>8.87</v>
      </c>
      <c r="FC13" s="174">
        <v>10.92</v>
      </c>
      <c r="FD13" s="175">
        <v>1042.03</v>
      </c>
      <c r="FE13" s="175">
        <v>117.46</v>
      </c>
      <c r="FF13" s="175">
        <v>0</v>
      </c>
      <c r="FG13" s="175">
        <v>13279.93</v>
      </c>
      <c r="FH13" s="175">
        <v>1458.06</v>
      </c>
      <c r="FI13" s="173">
        <v>8.93</v>
      </c>
      <c r="FJ13" s="174">
        <v>11.07</v>
      </c>
      <c r="FK13" s="175">
        <v>690.45</v>
      </c>
      <c r="FL13" s="175">
        <v>77.34</v>
      </c>
      <c r="FM13" s="175">
        <v>0</v>
      </c>
      <c r="FN13" s="175">
        <v>13970.31</v>
      </c>
      <c r="FO13" s="176">
        <v>1536.06</v>
      </c>
      <c r="FP13" s="8"/>
      <c r="FQ13" s="182">
        <f t="shared" si="0"/>
        <v>8030.19</v>
      </c>
      <c r="FR13" s="175">
        <f t="shared" si="0"/>
        <v>893.5100000000001</v>
      </c>
      <c r="FS13" s="174">
        <f t="shared" si="24"/>
        <v>8.987241329140131</v>
      </c>
      <c r="FT13" s="175">
        <f t="shared" si="25"/>
        <v>381.1233333333331</v>
      </c>
      <c r="FU13" s="183">
        <f t="shared" si="16"/>
        <v>1486.3809999999992</v>
      </c>
      <c r="FV13" s="8"/>
      <c r="FW13" s="173">
        <v>8.26</v>
      </c>
      <c r="FX13" s="174">
        <v>10.47</v>
      </c>
      <c r="FY13" s="175">
        <v>926.11</v>
      </c>
      <c r="FZ13" s="175">
        <v>112.14</v>
      </c>
      <c r="GA13" s="175">
        <v>0</v>
      </c>
      <c r="GB13" s="175">
        <v>14896.45</v>
      </c>
      <c r="GC13" s="176">
        <v>1648.95</v>
      </c>
      <c r="GD13" s="173">
        <v>8.3</v>
      </c>
      <c r="GE13" s="174">
        <v>10.39</v>
      </c>
      <c r="GF13" s="175">
        <v>877.59</v>
      </c>
      <c r="GG13" s="175">
        <v>105.68</v>
      </c>
      <c r="GH13" s="175"/>
      <c r="GI13" s="175">
        <v>15773.98</v>
      </c>
      <c r="GJ13" s="175">
        <v>1755.42</v>
      </c>
      <c r="GK13" s="173">
        <v>8.39</v>
      </c>
      <c r="GL13" s="174">
        <v>10.74</v>
      </c>
      <c r="GM13" s="175">
        <v>607.14</v>
      </c>
      <c r="GN13" s="175">
        <v>72.39</v>
      </c>
      <c r="GO13" s="175">
        <v>0</v>
      </c>
      <c r="GP13" s="175">
        <v>16381.12</v>
      </c>
      <c r="GQ13" s="176">
        <v>1828.4</v>
      </c>
      <c r="GR13" s="173">
        <v>9.16</v>
      </c>
      <c r="GS13" s="174">
        <v>10.99</v>
      </c>
      <c r="GT13" s="175">
        <v>368.52</v>
      </c>
      <c r="GU13" s="175">
        <v>40.21</v>
      </c>
      <c r="GV13" s="175">
        <v>0</v>
      </c>
      <c r="GW13" s="175">
        <v>16749.6</v>
      </c>
      <c r="GX13" s="175">
        <v>1869</v>
      </c>
      <c r="GY13" s="173">
        <v>9.92</v>
      </c>
      <c r="GZ13" s="174">
        <v>11.4</v>
      </c>
      <c r="HA13" s="175">
        <v>777.47</v>
      </c>
      <c r="HB13" s="175">
        <v>78.37</v>
      </c>
      <c r="HC13" s="175"/>
      <c r="HD13" s="175">
        <v>17526.99</v>
      </c>
      <c r="HE13" s="176">
        <v>1947.87</v>
      </c>
      <c r="HF13" s="208"/>
      <c r="HG13" s="209"/>
      <c r="HH13" s="8"/>
      <c r="HI13" s="8"/>
      <c r="HJ13" s="8"/>
      <c r="HK13" s="8"/>
      <c r="HL13" s="8"/>
      <c r="HM13" s="173">
        <v>9.92</v>
      </c>
      <c r="HN13" s="174">
        <v>11.05</v>
      </c>
      <c r="HO13" s="175">
        <v>2528.6</v>
      </c>
      <c r="HP13" s="175">
        <v>254.89</v>
      </c>
      <c r="HQ13" s="175">
        <v>0</v>
      </c>
      <c r="HR13" s="175">
        <v>20055.32</v>
      </c>
      <c r="HS13" s="176">
        <v>2204.18</v>
      </c>
      <c r="HT13" s="8"/>
      <c r="HU13" s="173">
        <f t="shared" si="17"/>
        <v>9.063157894736843</v>
      </c>
      <c r="HV13" s="174">
        <f t="shared" si="18"/>
        <v>10.802631578947372</v>
      </c>
      <c r="HW13" s="202">
        <f t="shared" si="19"/>
        <v>19445.999999999993</v>
      </c>
      <c r="HX13" s="175">
        <f t="shared" si="19"/>
        <v>2123.88</v>
      </c>
      <c r="HY13" s="210">
        <f t="shared" si="1"/>
        <v>0.4385964912280704</v>
      </c>
      <c r="HZ13" s="175">
        <f t="shared" si="2"/>
        <v>962.7866666666655</v>
      </c>
      <c r="IA13" s="183">
        <f t="shared" si="20"/>
        <v>3706.7286666666623</v>
      </c>
      <c r="IB13" s="194"/>
      <c r="IC13" s="211">
        <f t="shared" si="22"/>
        <v>13970.31</v>
      </c>
      <c r="ID13" s="212">
        <f t="shared" si="3"/>
        <v>13360.570000000002</v>
      </c>
      <c r="IE13" s="175">
        <f t="shared" si="23"/>
        <v>1536.06</v>
      </c>
      <c r="IF13" s="176">
        <f t="shared" si="4"/>
        <v>1460.2</v>
      </c>
      <c r="IG13" s="213"/>
      <c r="IH13" s="211">
        <f t="shared" si="5"/>
        <v>681.4495238095237</v>
      </c>
      <c r="II13" s="176">
        <f t="shared" si="6"/>
        <v>660.5253968253971</v>
      </c>
    </row>
    <row r="14" spans="1:243" s="171" customFormat="1" ht="12.75">
      <c r="A14" s="171" t="s">
        <v>45</v>
      </c>
      <c r="B14" s="172" t="s">
        <v>61</v>
      </c>
      <c r="C14" s="171">
        <v>5.8</v>
      </c>
      <c r="D14" s="173">
        <v>8.23</v>
      </c>
      <c r="E14" s="174">
        <v>8.99</v>
      </c>
      <c r="F14" s="175">
        <v>4204.11</v>
      </c>
      <c r="G14" s="175">
        <v>510.77</v>
      </c>
      <c r="H14" s="175">
        <v>2139</v>
      </c>
      <c r="I14" s="175">
        <v>4204.05</v>
      </c>
      <c r="J14" s="176">
        <v>513.27</v>
      </c>
      <c r="K14" s="173">
        <v>8.9</v>
      </c>
      <c r="L14" s="174">
        <v>9.5</v>
      </c>
      <c r="M14" s="175">
        <v>1248</v>
      </c>
      <c r="N14" s="175">
        <v>130.8</v>
      </c>
      <c r="O14" s="175">
        <v>2826</v>
      </c>
      <c r="P14" s="175"/>
      <c r="Q14" s="176"/>
      <c r="R14" s="177">
        <v>8.9</v>
      </c>
      <c r="S14" s="2">
        <v>9.6</v>
      </c>
      <c r="T14" s="175">
        <v>1627.3</v>
      </c>
      <c r="U14" s="175">
        <v>169.8</v>
      </c>
      <c r="V14" s="175">
        <v>3713</v>
      </c>
      <c r="W14" s="175"/>
      <c r="X14" s="176"/>
      <c r="Y14" s="173">
        <v>8.7</v>
      </c>
      <c r="Z14" s="174">
        <v>9.3</v>
      </c>
      <c r="AA14" s="175">
        <v>1155.8</v>
      </c>
      <c r="AB14" s="175">
        <v>132.2</v>
      </c>
      <c r="AC14" s="175">
        <v>2673</v>
      </c>
      <c r="AD14" s="175"/>
      <c r="AE14" s="176"/>
      <c r="AF14" s="177"/>
      <c r="AG14" s="2"/>
      <c r="AH14" s="2"/>
      <c r="AI14" s="2"/>
      <c r="AJ14" s="2"/>
      <c r="AK14" s="2"/>
      <c r="AL14" s="178"/>
      <c r="AM14" s="173"/>
      <c r="AN14" s="174"/>
      <c r="AO14" s="175"/>
      <c r="AP14" s="175"/>
      <c r="AQ14" s="175"/>
      <c r="AR14" s="175"/>
      <c r="AS14" s="176"/>
      <c r="AT14" s="179">
        <v>9.2</v>
      </c>
      <c r="AU14" s="180">
        <v>9.8</v>
      </c>
      <c r="AV14" s="175">
        <v>1736.2</v>
      </c>
      <c r="AW14" s="175">
        <v>188.5</v>
      </c>
      <c r="AX14" s="175">
        <v>3818</v>
      </c>
      <c r="AY14" s="175"/>
      <c r="AZ14" s="176">
        <v>1207.5</v>
      </c>
      <c r="BA14" s="179">
        <v>9.4</v>
      </c>
      <c r="BB14" s="180">
        <v>10</v>
      </c>
      <c r="BC14" s="175">
        <v>1574</v>
      </c>
      <c r="BD14" s="175">
        <v>167</v>
      </c>
      <c r="BE14" s="175">
        <v>3408</v>
      </c>
      <c r="BF14" s="175">
        <v>11544</v>
      </c>
      <c r="BG14" s="176">
        <v>1376</v>
      </c>
      <c r="BH14" s="179">
        <v>9.2</v>
      </c>
      <c r="BI14" s="180">
        <v>9.82</v>
      </c>
      <c r="BJ14" s="175">
        <v>1451</v>
      </c>
      <c r="BK14" s="175">
        <v>157</v>
      </c>
      <c r="BL14" s="175">
        <v>2158</v>
      </c>
      <c r="BM14" s="175">
        <v>13414</v>
      </c>
      <c r="BN14" s="176">
        <v>1534</v>
      </c>
      <c r="BO14" s="179">
        <v>8.83</v>
      </c>
      <c r="BP14" s="180">
        <v>9.48</v>
      </c>
      <c r="BQ14" s="175">
        <v>1325</v>
      </c>
      <c r="BR14" s="175">
        <v>150</v>
      </c>
      <c r="BS14" s="175">
        <v>2078</v>
      </c>
      <c r="BT14" s="175">
        <v>14740</v>
      </c>
      <c r="BU14" s="175">
        <v>1685</v>
      </c>
      <c r="BV14" s="179">
        <v>8.63</v>
      </c>
      <c r="BW14" s="180">
        <v>9.34</v>
      </c>
      <c r="BX14" s="175">
        <v>1449</v>
      </c>
      <c r="BY14" s="175">
        <v>168</v>
      </c>
      <c r="BZ14" s="181">
        <v>1987</v>
      </c>
      <c r="CA14" s="175">
        <v>16189</v>
      </c>
      <c r="CB14" s="176">
        <v>1853</v>
      </c>
      <c r="CC14" s="175"/>
      <c r="CD14" s="182">
        <f t="shared" si="7"/>
        <v>15770.41</v>
      </c>
      <c r="CE14" s="175">
        <f t="shared" si="7"/>
        <v>1774.07</v>
      </c>
      <c r="CF14" s="174">
        <f t="shared" si="8"/>
        <v>8.88939557063701</v>
      </c>
      <c r="CG14" s="175">
        <f t="shared" si="9"/>
        <v>944.966206896552</v>
      </c>
      <c r="CH14" s="183">
        <f t="shared" si="10"/>
        <v>3590.8715862068975</v>
      </c>
      <c r="CI14" s="8"/>
      <c r="CJ14" s="179">
        <v>8.69</v>
      </c>
      <c r="CK14" s="180">
        <v>9.36</v>
      </c>
      <c r="CL14" s="175">
        <v>995.83</v>
      </c>
      <c r="CM14" s="175">
        <v>114.6</v>
      </c>
      <c r="CN14" s="181">
        <v>2110.8</v>
      </c>
      <c r="CO14" s="175">
        <v>17185.57</v>
      </c>
      <c r="CP14" s="176">
        <v>1969.2</v>
      </c>
      <c r="CQ14" s="179">
        <v>8.56</v>
      </c>
      <c r="CR14" s="180">
        <v>9.12</v>
      </c>
      <c r="CS14" s="175">
        <v>1060.03</v>
      </c>
      <c r="CT14" s="175">
        <v>123.88</v>
      </c>
      <c r="CU14" s="181">
        <v>2055</v>
      </c>
      <c r="CV14" s="175">
        <v>18245.57</v>
      </c>
      <c r="CW14" s="176">
        <v>2093.66</v>
      </c>
      <c r="CX14" s="179">
        <v>8.79</v>
      </c>
      <c r="CY14" s="180">
        <v>9.33</v>
      </c>
      <c r="CZ14" s="175">
        <v>1430.03</v>
      </c>
      <c r="DA14" s="175">
        <v>162.61</v>
      </c>
      <c r="DB14" s="175">
        <v>2064</v>
      </c>
      <c r="DC14" s="175">
        <v>19675.57</v>
      </c>
      <c r="DD14" s="176">
        <v>2256.63</v>
      </c>
      <c r="DE14" s="173">
        <v>8.75</v>
      </c>
      <c r="DF14" s="174">
        <v>9.3</v>
      </c>
      <c r="DG14" s="175">
        <v>1431.32</v>
      </c>
      <c r="DH14" s="175">
        <v>163.54</v>
      </c>
      <c r="DI14" s="175">
        <v>1988</v>
      </c>
      <c r="DJ14" s="175">
        <v>21106.83</v>
      </c>
      <c r="DK14" s="176">
        <v>2420.73</v>
      </c>
      <c r="DL14" s="208"/>
      <c r="DM14" s="209"/>
      <c r="DN14" s="209"/>
      <c r="DO14" s="209"/>
      <c r="DP14" s="8"/>
      <c r="DQ14" s="8"/>
      <c r="DR14" s="186"/>
      <c r="DS14" s="185"/>
      <c r="DT14" s="8"/>
      <c r="DU14" s="8"/>
      <c r="DV14" s="8"/>
      <c r="DW14" s="8"/>
      <c r="DX14" s="8"/>
      <c r="DY14" s="186"/>
      <c r="DZ14" s="185"/>
      <c r="EA14" s="8"/>
      <c r="EB14" s="8"/>
      <c r="EC14" s="8"/>
      <c r="ED14" s="8"/>
      <c r="EE14" s="8"/>
      <c r="EF14" s="186"/>
      <c r="EG14" s="173">
        <v>10</v>
      </c>
      <c r="EH14" s="174">
        <v>10.14</v>
      </c>
      <c r="EI14" s="175">
        <v>1316.62</v>
      </c>
      <c r="EJ14" s="175">
        <v>131.62</v>
      </c>
      <c r="EK14" s="175">
        <v>2051</v>
      </c>
      <c r="EL14" s="175">
        <v>22423.38</v>
      </c>
      <c r="EM14" s="176">
        <v>2559.96</v>
      </c>
      <c r="EN14" s="174">
        <v>9.76</v>
      </c>
      <c r="EO14" s="174">
        <v>10.51</v>
      </c>
      <c r="EP14" s="175">
        <v>1365.82</v>
      </c>
      <c r="EQ14" s="175">
        <v>139.9</v>
      </c>
      <c r="ER14" s="175">
        <v>0</v>
      </c>
      <c r="ES14" s="175">
        <v>23789.17</v>
      </c>
      <c r="ET14" s="175">
        <v>2700.59</v>
      </c>
      <c r="EU14" s="173">
        <v>10.09</v>
      </c>
      <c r="EV14" s="174">
        <v>10.92</v>
      </c>
      <c r="EW14" s="175">
        <v>1321.56</v>
      </c>
      <c r="EX14" s="175">
        <v>130.97</v>
      </c>
      <c r="EY14" s="175">
        <v>0</v>
      </c>
      <c r="EZ14" s="175">
        <v>25110.68</v>
      </c>
      <c r="FA14" s="176">
        <v>2832.14</v>
      </c>
      <c r="FB14" s="173">
        <v>9.5</v>
      </c>
      <c r="FC14" s="174">
        <v>10.48</v>
      </c>
      <c r="FD14" s="175">
        <v>1059.76</v>
      </c>
      <c r="FE14" s="175">
        <v>111.58</v>
      </c>
      <c r="FF14" s="175">
        <v>0</v>
      </c>
      <c r="FG14" s="175">
        <v>26170.37</v>
      </c>
      <c r="FH14" s="175">
        <v>2944.43</v>
      </c>
      <c r="FI14" s="173">
        <v>9.84</v>
      </c>
      <c r="FJ14" s="174">
        <v>10.78</v>
      </c>
      <c r="FK14" s="175">
        <v>824.84</v>
      </c>
      <c r="FL14" s="175">
        <v>83.85</v>
      </c>
      <c r="FM14" s="175">
        <v>0</v>
      </c>
      <c r="FN14" s="175">
        <v>26995.17</v>
      </c>
      <c r="FO14" s="176">
        <v>3028.69</v>
      </c>
      <c r="FP14" s="8"/>
      <c r="FQ14" s="182">
        <f t="shared" si="0"/>
        <v>10805.81</v>
      </c>
      <c r="FR14" s="175">
        <f t="shared" si="0"/>
        <v>1162.55</v>
      </c>
      <c r="FS14" s="174">
        <f t="shared" si="24"/>
        <v>9.294920648574255</v>
      </c>
      <c r="FT14" s="175">
        <f t="shared" si="25"/>
        <v>700.5206896551724</v>
      </c>
      <c r="FU14" s="183">
        <f t="shared" si="16"/>
        <v>2732.0306896551724</v>
      </c>
      <c r="FV14" s="8"/>
      <c r="FW14" s="185"/>
      <c r="FX14" s="8"/>
      <c r="FY14" s="8"/>
      <c r="FZ14" s="8"/>
      <c r="GA14" s="8"/>
      <c r="GB14" s="8"/>
      <c r="GC14" s="186"/>
      <c r="GD14" s="173"/>
      <c r="GE14" s="174"/>
      <c r="GF14" s="175"/>
      <c r="GG14" s="175"/>
      <c r="GH14" s="175"/>
      <c r="GI14" s="175"/>
      <c r="GJ14" s="175"/>
      <c r="GK14" s="185"/>
      <c r="GL14" s="8"/>
      <c r="GM14" s="8"/>
      <c r="GN14" s="8"/>
      <c r="GO14" s="8"/>
      <c r="GP14" s="8"/>
      <c r="GQ14" s="186"/>
      <c r="GR14" s="185"/>
      <c r="GS14" s="8"/>
      <c r="GT14" s="8"/>
      <c r="GU14" s="8"/>
      <c r="GV14" s="8"/>
      <c r="GW14" s="8"/>
      <c r="GX14" s="8"/>
      <c r="GY14" s="173">
        <v>9.31</v>
      </c>
      <c r="GZ14" s="174">
        <v>10</v>
      </c>
      <c r="HA14" s="175">
        <v>1335.44</v>
      </c>
      <c r="HB14" s="175">
        <v>143.37</v>
      </c>
      <c r="HC14" s="175"/>
      <c r="HD14" s="175">
        <v>28330.59</v>
      </c>
      <c r="HE14" s="176">
        <v>3172.69</v>
      </c>
      <c r="HF14" s="173">
        <v>10.19</v>
      </c>
      <c r="HG14" s="174">
        <v>11.24</v>
      </c>
      <c r="HH14" s="175">
        <v>1775.38</v>
      </c>
      <c r="HI14" s="175">
        <v>174.13</v>
      </c>
      <c r="HJ14" s="175">
        <v>0</v>
      </c>
      <c r="HK14" s="175">
        <v>30105.97</v>
      </c>
      <c r="HL14" s="175">
        <v>3347.49</v>
      </c>
      <c r="HM14" s="173">
        <v>11.17</v>
      </c>
      <c r="HN14" s="174">
        <v>12.19</v>
      </c>
      <c r="HO14" s="175">
        <v>2131.59</v>
      </c>
      <c r="HP14" s="175">
        <v>190.82</v>
      </c>
      <c r="HQ14" s="175">
        <v>0</v>
      </c>
      <c r="HR14" s="175">
        <v>32337.6</v>
      </c>
      <c r="HS14" s="176">
        <v>3539.16</v>
      </c>
      <c r="HT14" s="8"/>
      <c r="HU14" s="173">
        <f t="shared" si="17"/>
        <v>9.268571428571429</v>
      </c>
      <c r="HV14" s="174">
        <f t="shared" si="18"/>
        <v>9.961904761904762</v>
      </c>
      <c r="HW14" s="202">
        <f t="shared" si="19"/>
        <v>31818.63</v>
      </c>
      <c r="HX14" s="175">
        <f t="shared" si="19"/>
        <v>3444.94</v>
      </c>
      <c r="HY14" s="210">
        <f t="shared" si="1"/>
        <v>0.5980295566502464</v>
      </c>
      <c r="HZ14" s="175">
        <f t="shared" si="2"/>
        <v>2041.0306896551724</v>
      </c>
      <c r="IA14" s="183">
        <f t="shared" si="20"/>
        <v>7857.968155172414</v>
      </c>
      <c r="IB14" s="194"/>
      <c r="IC14" s="211">
        <f t="shared" si="22"/>
        <v>26995.17</v>
      </c>
      <c r="ID14" s="212">
        <f t="shared" si="3"/>
        <v>26576.219999999998</v>
      </c>
      <c r="IE14" s="175">
        <f t="shared" si="23"/>
        <v>3028.69</v>
      </c>
      <c r="IF14" s="176">
        <f t="shared" si="4"/>
        <v>2936.62</v>
      </c>
      <c r="IG14" s="213"/>
      <c r="IH14" s="211">
        <f t="shared" si="5"/>
        <v>1625.6496551724135</v>
      </c>
      <c r="II14" s="176">
        <f t="shared" si="6"/>
        <v>1645.4868965517244</v>
      </c>
    </row>
    <row r="15" spans="1:243" s="171" customFormat="1" ht="12.75">
      <c r="A15" s="171" t="s">
        <v>45</v>
      </c>
      <c r="B15" s="172" t="s">
        <v>62</v>
      </c>
      <c r="C15" s="171">
        <v>5.86</v>
      </c>
      <c r="D15" s="173">
        <v>7.6</v>
      </c>
      <c r="E15" s="174">
        <v>8.6</v>
      </c>
      <c r="F15" s="175">
        <v>3315</v>
      </c>
      <c r="G15" s="175"/>
      <c r="H15" s="175">
        <v>9693</v>
      </c>
      <c r="I15" s="175"/>
      <c r="J15" s="176"/>
      <c r="K15" s="173">
        <v>7.8</v>
      </c>
      <c r="L15" s="174">
        <v>8.6</v>
      </c>
      <c r="M15" s="175">
        <v>1267.4</v>
      </c>
      <c r="N15" s="175">
        <v>161.6</v>
      </c>
      <c r="O15" s="175">
        <v>4429</v>
      </c>
      <c r="P15" s="175"/>
      <c r="Q15" s="176">
        <v>768.4</v>
      </c>
      <c r="R15" s="177">
        <v>7.6</v>
      </c>
      <c r="S15" s="2">
        <v>8.2</v>
      </c>
      <c r="T15" s="175">
        <v>1308.2</v>
      </c>
      <c r="U15" s="175">
        <v>159.8</v>
      </c>
      <c r="V15" s="175">
        <v>4856</v>
      </c>
      <c r="W15" s="175"/>
      <c r="X15" s="176"/>
      <c r="Y15" s="173">
        <v>8.1</v>
      </c>
      <c r="Z15" s="174">
        <v>8.6</v>
      </c>
      <c r="AA15" s="175">
        <v>966</v>
      </c>
      <c r="AB15" s="175">
        <v>118.9</v>
      </c>
      <c r="AC15" s="175">
        <v>3229</v>
      </c>
      <c r="AD15" s="175"/>
      <c r="AE15" s="176">
        <v>1059.9</v>
      </c>
      <c r="AF15" s="177"/>
      <c r="AG15" s="2"/>
      <c r="AH15" s="2"/>
      <c r="AI15" s="2"/>
      <c r="AJ15" s="2"/>
      <c r="AK15" s="2"/>
      <c r="AL15" s="178"/>
      <c r="AM15" s="173"/>
      <c r="AN15" s="174"/>
      <c r="AO15" s="175"/>
      <c r="AP15" s="175"/>
      <c r="AQ15" s="175"/>
      <c r="AR15" s="175"/>
      <c r="AS15" s="176"/>
      <c r="AT15" s="179">
        <v>8.6</v>
      </c>
      <c r="AU15" s="180">
        <v>9</v>
      </c>
      <c r="AV15" s="175">
        <v>2146</v>
      </c>
      <c r="AW15" s="175">
        <v>250.6</v>
      </c>
      <c r="AX15" s="175">
        <v>4631</v>
      </c>
      <c r="AY15" s="175"/>
      <c r="AZ15" s="176">
        <v>1311.3</v>
      </c>
      <c r="BA15" s="179">
        <v>9.2</v>
      </c>
      <c r="BB15" s="180">
        <v>9.9</v>
      </c>
      <c r="BC15" s="175">
        <v>1902</v>
      </c>
      <c r="BD15" s="175">
        <v>205</v>
      </c>
      <c r="BE15" s="175">
        <v>3681</v>
      </c>
      <c r="BF15" s="175">
        <v>10904</v>
      </c>
      <c r="BG15" s="176">
        <v>1518</v>
      </c>
      <c r="BH15" s="179">
        <v>9.13</v>
      </c>
      <c r="BI15" s="180">
        <v>9.8</v>
      </c>
      <c r="BJ15" s="175">
        <v>2109</v>
      </c>
      <c r="BK15" s="175">
        <v>231</v>
      </c>
      <c r="BL15" s="175">
        <v>1679</v>
      </c>
      <c r="BM15" s="175">
        <v>14418</v>
      </c>
      <c r="BN15" s="176">
        <v>1749</v>
      </c>
      <c r="BO15" s="179">
        <v>8.5</v>
      </c>
      <c r="BP15" s="180">
        <v>9.31</v>
      </c>
      <c r="BQ15" s="175">
        <v>607</v>
      </c>
      <c r="BR15" s="175">
        <v>71</v>
      </c>
      <c r="BS15" s="175">
        <v>2172</v>
      </c>
      <c r="BT15" s="175">
        <v>15026</v>
      </c>
      <c r="BU15" s="175">
        <v>1821</v>
      </c>
      <c r="BV15" s="179">
        <v>8.47</v>
      </c>
      <c r="BW15" s="180">
        <v>9.24</v>
      </c>
      <c r="BX15" s="175">
        <v>1605</v>
      </c>
      <c r="BY15" s="175">
        <v>189</v>
      </c>
      <c r="BZ15" s="181">
        <v>2103</v>
      </c>
      <c r="CA15" s="175">
        <v>16631</v>
      </c>
      <c r="CB15" s="176">
        <v>2011</v>
      </c>
      <c r="CC15" s="175"/>
      <c r="CD15" s="182">
        <f t="shared" si="7"/>
        <v>15225.599999999999</v>
      </c>
      <c r="CE15" s="175">
        <f t="shared" si="7"/>
        <v>1386.9</v>
      </c>
      <c r="CF15" s="174">
        <f t="shared" si="8"/>
        <v>10.97815271468743</v>
      </c>
      <c r="CG15" s="175">
        <f t="shared" si="9"/>
        <v>1211.3252559726957</v>
      </c>
      <c r="CH15" s="183">
        <f t="shared" si="10"/>
        <v>4603.035972696243</v>
      </c>
      <c r="CI15" s="8"/>
      <c r="CJ15" s="179">
        <v>9.04</v>
      </c>
      <c r="CK15" s="180">
        <v>9.71</v>
      </c>
      <c r="CL15" s="175">
        <v>1227.43</v>
      </c>
      <c r="CM15" s="175">
        <v>135.8</v>
      </c>
      <c r="CN15" s="181">
        <v>1784.22</v>
      </c>
      <c r="CO15" s="175">
        <v>17858.84</v>
      </c>
      <c r="CP15" s="176">
        <v>2147.98</v>
      </c>
      <c r="CQ15" s="179">
        <v>8.83</v>
      </c>
      <c r="CR15" s="180">
        <v>9.55</v>
      </c>
      <c r="CS15" s="175">
        <v>1508.93</v>
      </c>
      <c r="CT15" s="175">
        <v>170.93</v>
      </c>
      <c r="CU15" s="181">
        <v>1931.17</v>
      </c>
      <c r="CV15" s="175">
        <v>19367.79</v>
      </c>
      <c r="CW15" s="176">
        <v>2319.55</v>
      </c>
      <c r="CX15" s="179">
        <v>8.92</v>
      </c>
      <c r="CY15" s="180">
        <v>9.68</v>
      </c>
      <c r="CZ15" s="175">
        <v>1874.86</v>
      </c>
      <c r="DA15" s="175">
        <v>210.09</v>
      </c>
      <c r="DB15" s="175">
        <v>1915</v>
      </c>
      <c r="DC15" s="175">
        <v>21242.56</v>
      </c>
      <c r="DD15" s="176">
        <v>2530.18</v>
      </c>
      <c r="DE15" s="173">
        <v>9.29</v>
      </c>
      <c r="DF15" s="174">
        <v>9.93</v>
      </c>
      <c r="DG15" s="175">
        <v>1516.42</v>
      </c>
      <c r="DH15" s="175">
        <v>163.19</v>
      </c>
      <c r="DI15" s="175">
        <v>1704</v>
      </c>
      <c r="DJ15" s="175">
        <v>22759.02</v>
      </c>
      <c r="DK15" s="176">
        <v>2693.91</v>
      </c>
      <c r="DL15" s="208"/>
      <c r="DM15" s="209"/>
      <c r="DN15" s="209"/>
      <c r="DO15" s="209"/>
      <c r="DP15" s="8"/>
      <c r="DQ15" s="8"/>
      <c r="DR15" s="186"/>
      <c r="DS15" s="185"/>
      <c r="DT15" s="8"/>
      <c r="DU15" s="8"/>
      <c r="DV15" s="8"/>
      <c r="DW15" s="8"/>
      <c r="DX15" s="8"/>
      <c r="DY15" s="186"/>
      <c r="DZ15" s="185"/>
      <c r="EA15" s="8"/>
      <c r="EB15" s="8"/>
      <c r="EC15" s="8"/>
      <c r="ED15" s="8"/>
      <c r="EE15" s="8"/>
      <c r="EF15" s="186"/>
      <c r="EG15" s="173">
        <v>9.4</v>
      </c>
      <c r="EH15" s="174">
        <v>9.87</v>
      </c>
      <c r="EI15" s="175">
        <v>2617.9</v>
      </c>
      <c r="EJ15" s="175">
        <v>278.46</v>
      </c>
      <c r="EK15" s="175">
        <v>1672.33</v>
      </c>
      <c r="EL15" s="175">
        <v>25376.85</v>
      </c>
      <c r="EM15" s="176">
        <v>2973.16</v>
      </c>
      <c r="EN15" s="174">
        <v>9.2</v>
      </c>
      <c r="EO15" s="174">
        <v>9.61</v>
      </c>
      <c r="EP15" s="175">
        <v>2420.4</v>
      </c>
      <c r="EQ15" s="175">
        <v>0</v>
      </c>
      <c r="ER15" s="175">
        <v>0</v>
      </c>
      <c r="ES15" s="175">
        <v>0</v>
      </c>
      <c r="ET15" s="175">
        <v>0</v>
      </c>
      <c r="EU15" s="173">
        <v>8.96</v>
      </c>
      <c r="EV15" s="174">
        <v>9.6</v>
      </c>
      <c r="EW15" s="175">
        <v>2625.87</v>
      </c>
      <c r="EX15" s="175">
        <v>292.91</v>
      </c>
      <c r="EY15" s="175">
        <v>0</v>
      </c>
      <c r="EZ15" s="175">
        <v>30423.18</v>
      </c>
      <c r="FA15" s="176">
        <v>3531.24</v>
      </c>
      <c r="FB15" s="173">
        <v>9.42</v>
      </c>
      <c r="FC15" s="174">
        <v>10.03</v>
      </c>
      <c r="FD15" s="175">
        <v>2266.39</v>
      </c>
      <c r="FE15" s="175">
        <v>240.47</v>
      </c>
      <c r="FF15" s="175">
        <v>0</v>
      </c>
      <c r="FG15" s="175">
        <v>32828.45</v>
      </c>
      <c r="FH15" s="175">
        <v>3789.21</v>
      </c>
      <c r="FI15" s="173">
        <v>9.28</v>
      </c>
      <c r="FJ15" s="174">
        <v>9.9</v>
      </c>
      <c r="FK15" s="175">
        <v>1679.78</v>
      </c>
      <c r="FL15" s="175">
        <v>181.03</v>
      </c>
      <c r="FM15" s="175">
        <v>0</v>
      </c>
      <c r="FN15" s="175">
        <v>34508.23</v>
      </c>
      <c r="FO15" s="176">
        <v>3971.39</v>
      </c>
      <c r="FP15" s="8"/>
      <c r="FQ15" s="182">
        <f t="shared" si="0"/>
        <v>17737.98</v>
      </c>
      <c r="FR15" s="175">
        <f t="shared" si="0"/>
        <v>1672.88</v>
      </c>
      <c r="FS15" s="174">
        <f t="shared" si="24"/>
        <v>10.603259050260627</v>
      </c>
      <c r="FT15" s="175">
        <f t="shared" si="25"/>
        <v>1354.0790443686005</v>
      </c>
      <c r="FU15" s="183">
        <f t="shared" si="16"/>
        <v>5280.908273037542</v>
      </c>
      <c r="FV15" s="8"/>
      <c r="FW15" s="185"/>
      <c r="FX15" s="8"/>
      <c r="FY15" s="8"/>
      <c r="FZ15" s="8"/>
      <c r="GA15" s="8"/>
      <c r="GB15" s="8"/>
      <c r="GC15" s="186"/>
      <c r="GD15" s="173">
        <v>8.85</v>
      </c>
      <c r="GE15" s="174">
        <v>9.68</v>
      </c>
      <c r="GF15" s="175">
        <v>2363.63</v>
      </c>
      <c r="GG15" s="175">
        <v>266.97</v>
      </c>
      <c r="GH15" s="175"/>
      <c r="GI15" s="175">
        <v>36871.81</v>
      </c>
      <c r="GJ15" s="175">
        <v>4239.74</v>
      </c>
      <c r="GK15" s="173">
        <v>9.15</v>
      </c>
      <c r="GL15" s="174">
        <v>9.88</v>
      </c>
      <c r="GM15" s="175">
        <v>2122.69</v>
      </c>
      <c r="GN15" s="175">
        <v>231.97</v>
      </c>
      <c r="GO15" s="175">
        <v>0</v>
      </c>
      <c r="GP15" s="175">
        <v>41306.48</v>
      </c>
      <c r="GQ15" s="176">
        <v>4735.24</v>
      </c>
      <c r="GR15" s="173">
        <v>9.55</v>
      </c>
      <c r="GS15" s="174">
        <v>10.11</v>
      </c>
      <c r="GT15" s="175">
        <v>2419.04</v>
      </c>
      <c r="GU15" s="175">
        <v>253.35</v>
      </c>
      <c r="GV15" s="175">
        <v>0</v>
      </c>
      <c r="GW15" s="175">
        <v>43725.6</v>
      </c>
      <c r="GX15" s="175">
        <v>4989.82</v>
      </c>
      <c r="GY15" s="173">
        <v>9.76</v>
      </c>
      <c r="GZ15" s="174">
        <v>10.24</v>
      </c>
      <c r="HA15" s="175">
        <v>2433.45</v>
      </c>
      <c r="HB15" s="175">
        <v>249.25</v>
      </c>
      <c r="HC15" s="175"/>
      <c r="HD15" s="175">
        <v>46159.05</v>
      </c>
      <c r="HE15" s="176">
        <v>5240.12</v>
      </c>
      <c r="HF15" s="173">
        <v>9.35</v>
      </c>
      <c r="HG15" s="174">
        <v>10.23</v>
      </c>
      <c r="HH15" s="175">
        <v>1431.79</v>
      </c>
      <c r="HI15" s="175">
        <v>153.09</v>
      </c>
      <c r="HJ15" s="175">
        <v>0</v>
      </c>
      <c r="HK15" s="175">
        <v>47590.81</v>
      </c>
      <c r="HL15" s="175">
        <v>5393.97</v>
      </c>
      <c r="HM15" s="173">
        <v>9.33</v>
      </c>
      <c r="HN15" s="174">
        <v>10.23</v>
      </c>
      <c r="HO15" s="175">
        <v>1354.13</v>
      </c>
      <c r="HP15" s="175">
        <v>145.16</v>
      </c>
      <c r="HQ15" s="175">
        <v>0</v>
      </c>
      <c r="HR15" s="175">
        <v>48944.93</v>
      </c>
      <c r="HS15" s="176">
        <v>5539.6</v>
      </c>
      <c r="HT15" s="8"/>
      <c r="HU15" s="173">
        <f t="shared" si="17"/>
        <v>8.88875</v>
      </c>
      <c r="HV15" s="174">
        <f t="shared" si="18"/>
        <v>9.562500000000002</v>
      </c>
      <c r="HW15" s="202">
        <f t="shared" si="19"/>
        <v>45088.310000000005</v>
      </c>
      <c r="HX15" s="175">
        <f t="shared" si="19"/>
        <v>4359.570000000001</v>
      </c>
      <c r="HY15" s="210">
        <f t="shared" si="1"/>
        <v>0.5168515358361774</v>
      </c>
      <c r="HZ15" s="175">
        <f t="shared" si="2"/>
        <v>3334.680853242321</v>
      </c>
      <c r="IA15" s="183">
        <f t="shared" si="20"/>
        <v>12838.521284982937</v>
      </c>
      <c r="IB15" s="194"/>
      <c r="IC15" s="211">
        <f t="shared" si="22"/>
        <v>34508.23</v>
      </c>
      <c r="ID15" s="212">
        <f t="shared" si="3"/>
        <v>32963.58</v>
      </c>
      <c r="IE15" s="175">
        <f t="shared" si="23"/>
        <v>3971.39</v>
      </c>
      <c r="IF15" s="176">
        <f t="shared" si="4"/>
        <v>3059.78</v>
      </c>
      <c r="IG15" s="213"/>
      <c r="IH15" s="211">
        <f t="shared" si="5"/>
        <v>1917.386450511946</v>
      </c>
      <c r="II15" s="176">
        <f t="shared" si="6"/>
        <v>2565.4043003412967</v>
      </c>
    </row>
    <row r="16" spans="1:243" s="171" customFormat="1" ht="12.75">
      <c r="A16" s="171" t="s">
        <v>45</v>
      </c>
      <c r="B16" s="172" t="s">
        <v>63</v>
      </c>
      <c r="C16" s="171">
        <v>5.86</v>
      </c>
      <c r="D16" s="173"/>
      <c r="E16" s="174"/>
      <c r="F16" s="175"/>
      <c r="G16" s="175"/>
      <c r="H16" s="175"/>
      <c r="I16" s="175"/>
      <c r="J16" s="176"/>
      <c r="K16" s="173"/>
      <c r="L16" s="174"/>
      <c r="M16" s="175"/>
      <c r="N16" s="175"/>
      <c r="O16" s="175"/>
      <c r="P16" s="175"/>
      <c r="Q16" s="176"/>
      <c r="R16" s="177"/>
      <c r="S16" s="2"/>
      <c r="T16" s="175"/>
      <c r="U16" s="175"/>
      <c r="V16" s="175"/>
      <c r="W16" s="175"/>
      <c r="X16" s="176"/>
      <c r="Y16" s="173"/>
      <c r="Z16" s="174"/>
      <c r="AA16" s="175"/>
      <c r="AB16" s="175"/>
      <c r="AC16" s="175"/>
      <c r="AD16" s="175"/>
      <c r="AE16" s="176"/>
      <c r="AF16" s="177"/>
      <c r="AG16" s="2"/>
      <c r="AH16" s="2"/>
      <c r="AI16" s="2"/>
      <c r="AJ16" s="2"/>
      <c r="AK16" s="2"/>
      <c r="AL16" s="178"/>
      <c r="AM16" s="173"/>
      <c r="AN16" s="174"/>
      <c r="AO16" s="175"/>
      <c r="AP16" s="175"/>
      <c r="AQ16" s="175"/>
      <c r="AR16" s="175"/>
      <c r="AS16" s="176"/>
      <c r="AT16" s="179">
        <v>7.5</v>
      </c>
      <c r="AU16" s="180">
        <v>8.3</v>
      </c>
      <c r="AV16" s="175">
        <v>1304.2</v>
      </c>
      <c r="AW16" s="175">
        <v>172.9</v>
      </c>
      <c r="AX16" s="175">
        <v>4709</v>
      </c>
      <c r="AY16" s="175"/>
      <c r="AZ16" s="176">
        <v>211.4</v>
      </c>
      <c r="BA16" s="179">
        <v>7.8</v>
      </c>
      <c r="BB16" s="180">
        <v>8.5</v>
      </c>
      <c r="BC16" s="175">
        <v>1353</v>
      </c>
      <c r="BD16" s="175">
        <v>173</v>
      </c>
      <c r="BE16" s="175">
        <v>4528</v>
      </c>
      <c r="BF16" s="175">
        <v>2657</v>
      </c>
      <c r="BG16" s="176">
        <v>385.3</v>
      </c>
      <c r="BH16" s="179">
        <v>7.65</v>
      </c>
      <c r="BI16" s="180">
        <v>8.41</v>
      </c>
      <c r="BJ16" s="175">
        <v>1314</v>
      </c>
      <c r="BK16" s="175">
        <v>171</v>
      </c>
      <c r="BL16" s="175">
        <v>3664</v>
      </c>
      <c r="BM16" s="175">
        <v>4296</v>
      </c>
      <c r="BN16" s="176">
        <v>558</v>
      </c>
      <c r="BO16" s="179">
        <v>7.46</v>
      </c>
      <c r="BP16" s="180">
        <v>8.23</v>
      </c>
      <c r="BQ16" s="175">
        <v>1186</v>
      </c>
      <c r="BR16" s="175">
        <v>158</v>
      </c>
      <c r="BS16" s="175">
        <v>3744</v>
      </c>
      <c r="BT16" s="175">
        <v>5482</v>
      </c>
      <c r="BU16" s="175">
        <v>717</v>
      </c>
      <c r="BV16" s="179">
        <v>7.67</v>
      </c>
      <c r="BW16" s="180">
        <v>8.49</v>
      </c>
      <c r="BX16" s="175">
        <v>1537</v>
      </c>
      <c r="BY16" s="175">
        <v>200</v>
      </c>
      <c r="BZ16" s="181">
        <v>2940</v>
      </c>
      <c r="CA16" s="175">
        <v>7019</v>
      </c>
      <c r="CB16" s="176">
        <v>918</v>
      </c>
      <c r="CC16" s="175"/>
      <c r="CD16" s="182">
        <f t="shared" si="7"/>
        <v>6694.2</v>
      </c>
      <c r="CE16" s="175">
        <f t="shared" si="7"/>
        <v>874.9</v>
      </c>
      <c r="CF16" s="174">
        <f t="shared" si="8"/>
        <v>7.651388730140588</v>
      </c>
      <c r="CG16" s="175">
        <f t="shared" si="9"/>
        <v>267.45494880546073</v>
      </c>
      <c r="CH16" s="183">
        <f t="shared" si="10"/>
        <v>1016.3288054607507</v>
      </c>
      <c r="CI16" s="8"/>
      <c r="CJ16" s="179">
        <v>7.65</v>
      </c>
      <c r="CK16" s="180">
        <v>8.46</v>
      </c>
      <c r="CL16" s="175">
        <v>981.54</v>
      </c>
      <c r="CM16" s="175">
        <v>128.23</v>
      </c>
      <c r="CN16" s="181">
        <v>2985.11</v>
      </c>
      <c r="CO16" s="175">
        <v>8001.11</v>
      </c>
      <c r="CP16" s="176">
        <v>1047.43</v>
      </c>
      <c r="CQ16" s="179">
        <v>8.04</v>
      </c>
      <c r="CR16" s="180">
        <v>8.76</v>
      </c>
      <c r="CS16" s="175">
        <v>1411.35</v>
      </c>
      <c r="CT16" s="175">
        <v>175.51</v>
      </c>
      <c r="CU16" s="181">
        <v>2345</v>
      </c>
      <c r="CV16" s="175">
        <v>9412.45</v>
      </c>
      <c r="CW16" s="176">
        <v>1223.72</v>
      </c>
      <c r="CX16" s="179">
        <v>7.6</v>
      </c>
      <c r="CY16" s="180">
        <v>8.37</v>
      </c>
      <c r="CZ16" s="175">
        <v>1026.75</v>
      </c>
      <c r="DA16" s="175">
        <v>135.16</v>
      </c>
      <c r="DB16" s="175">
        <v>3301</v>
      </c>
      <c r="DC16" s="175">
        <v>10439.15</v>
      </c>
      <c r="DD16" s="176">
        <v>1359.43</v>
      </c>
      <c r="DE16" s="173">
        <v>7.63</v>
      </c>
      <c r="DF16" s="174">
        <v>8.35</v>
      </c>
      <c r="DG16" s="175">
        <v>1109.22</v>
      </c>
      <c r="DH16" s="175">
        <v>145.43</v>
      </c>
      <c r="DI16" s="175">
        <v>3352</v>
      </c>
      <c r="DJ16" s="175">
        <v>11548.36</v>
      </c>
      <c r="DK16" s="176">
        <v>1505.51</v>
      </c>
      <c r="DL16" s="208"/>
      <c r="DM16" s="209"/>
      <c r="DN16" s="209"/>
      <c r="DO16" s="209"/>
      <c r="DP16" s="8"/>
      <c r="DQ16" s="8"/>
      <c r="DR16" s="186"/>
      <c r="DS16" s="185"/>
      <c r="DT16" s="8"/>
      <c r="DU16" s="8"/>
      <c r="DV16" s="8"/>
      <c r="DW16" s="8"/>
      <c r="DX16" s="8"/>
      <c r="DY16" s="186"/>
      <c r="DZ16" s="185"/>
      <c r="EA16" s="8"/>
      <c r="EB16" s="8"/>
      <c r="EC16" s="8"/>
      <c r="ED16" s="8"/>
      <c r="EE16" s="8"/>
      <c r="EF16" s="186"/>
      <c r="EG16" s="173">
        <v>8.15</v>
      </c>
      <c r="EH16" s="174">
        <v>8.76</v>
      </c>
      <c r="EI16" s="175">
        <v>1513.16</v>
      </c>
      <c r="EJ16" s="175">
        <v>185.52</v>
      </c>
      <c r="EK16" s="175">
        <v>2734</v>
      </c>
      <c r="EL16" s="175">
        <v>13061.47</v>
      </c>
      <c r="EM16" s="176">
        <v>1691.75</v>
      </c>
      <c r="EN16" s="174">
        <v>8.37</v>
      </c>
      <c r="EO16" s="174">
        <v>8.96</v>
      </c>
      <c r="EP16" s="175">
        <v>1544.18</v>
      </c>
      <c r="EQ16" s="175">
        <v>184.53</v>
      </c>
      <c r="ER16" s="175">
        <v>0</v>
      </c>
      <c r="ES16" s="175">
        <v>14605.65</v>
      </c>
      <c r="ET16" s="175">
        <v>1876.92</v>
      </c>
      <c r="EU16" s="173">
        <v>8.66</v>
      </c>
      <c r="EV16" s="174">
        <v>9.39</v>
      </c>
      <c r="EW16" s="175">
        <v>1549.8</v>
      </c>
      <c r="EX16" s="175">
        <v>178.97</v>
      </c>
      <c r="EY16" s="175">
        <v>0</v>
      </c>
      <c r="EZ16" s="175">
        <v>16155.5</v>
      </c>
      <c r="FA16" s="176">
        <v>2056.74</v>
      </c>
      <c r="FB16" s="173">
        <v>8.88</v>
      </c>
      <c r="FC16" s="174">
        <v>9.54</v>
      </c>
      <c r="FD16" s="175">
        <v>1501</v>
      </c>
      <c r="FE16" s="175">
        <v>169.05</v>
      </c>
      <c r="FF16" s="175">
        <v>0</v>
      </c>
      <c r="FG16" s="175">
        <v>17657.19</v>
      </c>
      <c r="FH16" s="175">
        <v>2226.62</v>
      </c>
      <c r="FI16" s="173">
        <v>8.88</v>
      </c>
      <c r="FJ16" s="174">
        <v>9.59</v>
      </c>
      <c r="FK16" s="175">
        <v>1888.86</v>
      </c>
      <c r="FL16" s="175">
        <v>212.6</v>
      </c>
      <c r="FM16" s="175">
        <v>0</v>
      </c>
      <c r="FN16" s="175">
        <v>19546.05</v>
      </c>
      <c r="FO16" s="176">
        <v>2440.17</v>
      </c>
      <c r="FP16" s="8"/>
      <c r="FQ16" s="182">
        <f t="shared" si="0"/>
        <v>12525.86</v>
      </c>
      <c r="FR16" s="175">
        <f t="shared" si="0"/>
        <v>1514.9999999999998</v>
      </c>
      <c r="FS16" s="174">
        <f t="shared" si="24"/>
        <v>8.267894389438945</v>
      </c>
      <c r="FT16" s="175">
        <f t="shared" si="25"/>
        <v>622.5187713310581</v>
      </c>
      <c r="FU16" s="183">
        <f t="shared" si="16"/>
        <v>2427.8232081911265</v>
      </c>
      <c r="FV16" s="8"/>
      <c r="FW16" s="185"/>
      <c r="FX16" s="8"/>
      <c r="FY16" s="8"/>
      <c r="FZ16" s="8"/>
      <c r="GA16" s="8"/>
      <c r="GB16" s="8"/>
      <c r="GC16" s="186"/>
      <c r="GD16" s="173">
        <v>8.75</v>
      </c>
      <c r="GE16" s="174">
        <v>9.43</v>
      </c>
      <c r="GF16" s="175">
        <v>2207.16</v>
      </c>
      <c r="GG16" s="175">
        <v>252.08</v>
      </c>
      <c r="GH16" s="175"/>
      <c r="GI16" s="175">
        <v>21753.15</v>
      </c>
      <c r="GJ16" s="175">
        <v>2693.13</v>
      </c>
      <c r="GK16" s="173">
        <v>8.15</v>
      </c>
      <c r="GL16" s="174">
        <v>8.93</v>
      </c>
      <c r="GM16" s="175">
        <v>1555.59</v>
      </c>
      <c r="GN16" s="175">
        <v>190.98</v>
      </c>
      <c r="GO16" s="175">
        <v>0</v>
      </c>
      <c r="GP16" s="175">
        <v>24698.95</v>
      </c>
      <c r="GQ16" s="176">
        <v>3051.93</v>
      </c>
      <c r="GR16" s="173">
        <v>8.89</v>
      </c>
      <c r="GS16" s="174">
        <v>9.38</v>
      </c>
      <c r="GT16" s="175">
        <v>2015.51</v>
      </c>
      <c r="GU16" s="175">
        <v>226.71</v>
      </c>
      <c r="GV16" s="175">
        <v>0</v>
      </c>
      <c r="GW16" s="175">
        <v>26714.48</v>
      </c>
      <c r="GX16" s="175">
        <v>3279.42</v>
      </c>
      <c r="GY16" s="173">
        <v>8.66</v>
      </c>
      <c r="GZ16" s="174">
        <v>9.17</v>
      </c>
      <c r="HA16" s="175">
        <v>1439.46</v>
      </c>
      <c r="HB16" s="175">
        <v>166.22</v>
      </c>
      <c r="HC16" s="175"/>
      <c r="HD16" s="175">
        <v>28153.9</v>
      </c>
      <c r="HE16" s="176">
        <v>3279.42</v>
      </c>
      <c r="HF16" s="173">
        <v>8.86</v>
      </c>
      <c r="HG16" s="174">
        <v>9.68</v>
      </c>
      <c r="HH16" s="175">
        <v>1423.11</v>
      </c>
      <c r="HI16" s="175">
        <v>160.65</v>
      </c>
      <c r="HJ16" s="175">
        <v>0</v>
      </c>
      <c r="HK16" s="175">
        <v>29576.94</v>
      </c>
      <c r="HL16" s="175">
        <v>3607.61</v>
      </c>
      <c r="HM16" s="173">
        <v>9.03</v>
      </c>
      <c r="HN16" s="174">
        <v>9.82</v>
      </c>
      <c r="HO16" s="175">
        <v>1671.37</v>
      </c>
      <c r="HP16" s="175">
        <v>185.03</v>
      </c>
      <c r="HQ16" s="175">
        <v>0</v>
      </c>
      <c r="HR16" s="175">
        <v>31248.24</v>
      </c>
      <c r="HS16" s="176">
        <v>3793.37</v>
      </c>
      <c r="HT16" s="8"/>
      <c r="HU16" s="173">
        <f t="shared" si="17"/>
        <v>8.214</v>
      </c>
      <c r="HV16" s="174">
        <f t="shared" si="18"/>
        <v>8.926</v>
      </c>
      <c r="HW16" s="202">
        <f t="shared" si="19"/>
        <v>29532.260000000002</v>
      </c>
      <c r="HX16" s="175">
        <f t="shared" si="19"/>
        <v>3571.5699999999997</v>
      </c>
      <c r="HY16" s="210">
        <f t="shared" si="1"/>
        <v>0.4017064846416382</v>
      </c>
      <c r="HZ16" s="175">
        <f t="shared" si="2"/>
        <v>1468.0648122866896</v>
      </c>
      <c r="IA16" s="183">
        <f t="shared" si="20"/>
        <v>5652.049527303755</v>
      </c>
      <c r="IB16" s="194"/>
      <c r="IC16" s="211">
        <f t="shared" si="22"/>
        <v>19546.05</v>
      </c>
      <c r="ID16" s="212">
        <f t="shared" si="3"/>
        <v>19220.06</v>
      </c>
      <c r="IE16" s="175">
        <f t="shared" si="23"/>
        <v>2440.17</v>
      </c>
      <c r="IF16" s="176">
        <f t="shared" si="4"/>
        <v>2389.9</v>
      </c>
      <c r="IG16" s="213"/>
      <c r="IH16" s="211">
        <f t="shared" si="5"/>
        <v>895.333412969283</v>
      </c>
      <c r="II16" s="176">
        <f t="shared" si="6"/>
        <v>889.9737201365188</v>
      </c>
    </row>
    <row r="17" spans="1:243" s="171" customFormat="1" ht="12.75">
      <c r="A17" s="171" t="s">
        <v>45</v>
      </c>
      <c r="B17" s="172" t="s">
        <v>64</v>
      </c>
      <c r="C17" s="171">
        <v>6.8</v>
      </c>
      <c r="D17" s="173"/>
      <c r="E17" s="174"/>
      <c r="F17" s="175"/>
      <c r="G17" s="175"/>
      <c r="H17" s="175"/>
      <c r="I17" s="175"/>
      <c r="J17" s="176"/>
      <c r="K17" s="173"/>
      <c r="L17" s="174"/>
      <c r="M17" s="175"/>
      <c r="N17" s="175"/>
      <c r="O17" s="175"/>
      <c r="P17" s="175"/>
      <c r="Q17" s="176"/>
      <c r="R17" s="177"/>
      <c r="S17" s="2"/>
      <c r="T17" s="175"/>
      <c r="U17" s="175"/>
      <c r="V17" s="175"/>
      <c r="W17" s="175"/>
      <c r="X17" s="176"/>
      <c r="Y17" s="173"/>
      <c r="Z17" s="174"/>
      <c r="AA17" s="175"/>
      <c r="AB17" s="175"/>
      <c r="AC17" s="175"/>
      <c r="AD17" s="175"/>
      <c r="AE17" s="176"/>
      <c r="AF17" s="177"/>
      <c r="AG17" s="2"/>
      <c r="AH17" s="2"/>
      <c r="AI17" s="2"/>
      <c r="AJ17" s="2"/>
      <c r="AK17" s="2"/>
      <c r="AL17" s="178"/>
      <c r="AM17" s="173"/>
      <c r="AN17" s="174"/>
      <c r="AO17" s="175"/>
      <c r="AP17" s="175"/>
      <c r="AQ17" s="175"/>
      <c r="AR17" s="175"/>
      <c r="AS17" s="176"/>
      <c r="AT17" s="179">
        <v>9</v>
      </c>
      <c r="AU17" s="180">
        <v>9.9</v>
      </c>
      <c r="AV17" s="175">
        <v>1903.1</v>
      </c>
      <c r="AW17" s="175">
        <v>210.3</v>
      </c>
      <c r="AX17" s="175">
        <v>4909</v>
      </c>
      <c r="AY17" s="175"/>
      <c r="AZ17" s="176">
        <v>250.3</v>
      </c>
      <c r="BA17" s="179">
        <v>9.1</v>
      </c>
      <c r="BB17" s="180">
        <v>9.8</v>
      </c>
      <c r="BC17" s="175">
        <v>1246</v>
      </c>
      <c r="BD17" s="175">
        <v>137</v>
      </c>
      <c r="BE17" s="175">
        <v>3291</v>
      </c>
      <c r="BF17" s="175">
        <v>3147</v>
      </c>
      <c r="BG17" s="176">
        <v>388</v>
      </c>
      <c r="BH17" s="179">
        <v>8.47</v>
      </c>
      <c r="BI17" s="180">
        <v>9.36</v>
      </c>
      <c r="BJ17" s="175">
        <v>1859</v>
      </c>
      <c r="BK17" s="175">
        <v>219</v>
      </c>
      <c r="BL17" s="175">
        <v>2507</v>
      </c>
      <c r="BM17" s="175">
        <v>5345</v>
      </c>
      <c r="BN17" s="176">
        <v>608</v>
      </c>
      <c r="BO17" s="179">
        <v>8.63</v>
      </c>
      <c r="BP17" s="180">
        <v>9.49</v>
      </c>
      <c r="BQ17" s="175">
        <v>1611</v>
      </c>
      <c r="BR17" s="175">
        <v>186</v>
      </c>
      <c r="BS17" s="175">
        <v>2464</v>
      </c>
      <c r="BT17" s="175">
        <v>6956</v>
      </c>
      <c r="BU17" s="175">
        <v>796</v>
      </c>
      <c r="BV17" s="179">
        <v>8.36</v>
      </c>
      <c r="BW17" s="180">
        <v>9.48</v>
      </c>
      <c r="BX17" s="175">
        <v>1670</v>
      </c>
      <c r="BY17" s="175">
        <v>199</v>
      </c>
      <c r="BZ17" s="181">
        <v>2295</v>
      </c>
      <c r="CA17" s="175">
        <v>8626</v>
      </c>
      <c r="CB17" s="176">
        <v>997</v>
      </c>
      <c r="CC17" s="175"/>
      <c r="CD17" s="182">
        <f t="shared" si="7"/>
        <v>8289.1</v>
      </c>
      <c r="CE17" s="175">
        <f t="shared" si="7"/>
        <v>951.3</v>
      </c>
      <c r="CF17" s="174">
        <f t="shared" si="8"/>
        <v>8.713444759802377</v>
      </c>
      <c r="CG17" s="175">
        <f t="shared" si="9"/>
        <v>267.6852941176471</v>
      </c>
      <c r="CH17" s="183">
        <f t="shared" si="10"/>
        <v>1017.204117647059</v>
      </c>
      <c r="CI17" s="8"/>
      <c r="CJ17" s="179">
        <v>8.47</v>
      </c>
      <c r="CK17" s="180">
        <v>9.42</v>
      </c>
      <c r="CL17" s="175">
        <v>1302.56</v>
      </c>
      <c r="CM17" s="175">
        <v>153.82</v>
      </c>
      <c r="CN17" s="181">
        <v>2379.93</v>
      </c>
      <c r="CO17" s="175">
        <v>9929.44</v>
      </c>
      <c r="CP17" s="176">
        <v>1152.02</v>
      </c>
      <c r="CQ17" s="179">
        <v>8.12</v>
      </c>
      <c r="CR17" s="180">
        <v>9.3</v>
      </c>
      <c r="CS17" s="175">
        <v>1219.17</v>
      </c>
      <c r="CT17" s="175">
        <v>150.09</v>
      </c>
      <c r="CU17" s="181">
        <v>2441</v>
      </c>
      <c r="CV17" s="175">
        <v>11148.68</v>
      </c>
      <c r="CW17" s="176">
        <v>1303.32</v>
      </c>
      <c r="CX17" s="179">
        <v>8.72</v>
      </c>
      <c r="CY17" s="180">
        <v>9.57</v>
      </c>
      <c r="CZ17" s="175">
        <v>1644.62</v>
      </c>
      <c r="DA17" s="175">
        <v>188.54</v>
      </c>
      <c r="DB17" s="175">
        <v>2441</v>
      </c>
      <c r="DC17" s="175">
        <v>12793.3</v>
      </c>
      <c r="DD17" s="176">
        <v>1493.07</v>
      </c>
      <c r="DE17" s="173">
        <v>8.76</v>
      </c>
      <c r="DF17" s="174">
        <v>9.53</v>
      </c>
      <c r="DG17" s="175">
        <v>2559.03</v>
      </c>
      <c r="DH17" s="175">
        <v>292.23</v>
      </c>
      <c r="DI17" s="175">
        <v>2288</v>
      </c>
      <c r="DJ17" s="175">
        <v>13707.73</v>
      </c>
      <c r="DK17" s="176">
        <v>1597.15</v>
      </c>
      <c r="DL17" s="208"/>
      <c r="DM17" s="209"/>
      <c r="DN17" s="209"/>
      <c r="DO17" s="209"/>
      <c r="DP17" s="8"/>
      <c r="DQ17" s="8"/>
      <c r="DR17" s="186"/>
      <c r="DS17" s="185"/>
      <c r="DT17" s="8"/>
      <c r="DU17" s="8"/>
      <c r="DV17" s="8"/>
      <c r="DW17" s="8"/>
      <c r="DX17" s="8"/>
      <c r="DY17" s="186"/>
      <c r="DZ17" s="185"/>
      <c r="EA17" s="8"/>
      <c r="EB17" s="8"/>
      <c r="EC17" s="8"/>
      <c r="ED17" s="8"/>
      <c r="EE17" s="8"/>
      <c r="EF17" s="186"/>
      <c r="EG17" s="173">
        <v>8.62</v>
      </c>
      <c r="EH17" s="174">
        <v>9.29</v>
      </c>
      <c r="EI17" s="175">
        <v>727.72</v>
      </c>
      <c r="EJ17" s="175">
        <v>84.44</v>
      </c>
      <c r="EK17" s="175">
        <v>2565.55</v>
      </c>
      <c r="EL17" s="175">
        <v>14435.44</v>
      </c>
      <c r="EM17" s="176">
        <v>0</v>
      </c>
      <c r="EN17" s="174">
        <v>8.59</v>
      </c>
      <c r="EO17" s="174">
        <v>9.25</v>
      </c>
      <c r="EP17" s="175">
        <v>1050</v>
      </c>
      <c r="EQ17" s="175">
        <v>122.25</v>
      </c>
      <c r="ER17" s="175">
        <v>0</v>
      </c>
      <c r="ES17" s="175">
        <v>15485.46</v>
      </c>
      <c r="ET17" s="175">
        <v>1804.43</v>
      </c>
      <c r="EU17" s="208"/>
      <c r="EV17" s="209"/>
      <c r="EW17" s="8"/>
      <c r="EX17" s="8"/>
      <c r="EY17" s="8"/>
      <c r="EZ17" s="8"/>
      <c r="FA17" s="186"/>
      <c r="FB17" s="173">
        <v>8.85</v>
      </c>
      <c r="FC17" s="174">
        <v>9.84</v>
      </c>
      <c r="FD17" s="175">
        <v>1966.38</v>
      </c>
      <c r="FE17" s="175">
        <v>222.13</v>
      </c>
      <c r="FF17" s="175">
        <v>0</v>
      </c>
      <c r="FG17" s="203">
        <v>1966.39</v>
      </c>
      <c r="FH17" s="203">
        <v>223.12</v>
      </c>
      <c r="FI17" s="208"/>
      <c r="FJ17" s="209"/>
      <c r="FK17" s="209"/>
      <c r="FL17" s="209"/>
      <c r="FM17" s="209"/>
      <c r="FN17" s="209"/>
      <c r="FO17" s="215"/>
      <c r="FP17" s="8"/>
      <c r="FQ17" s="182">
        <f t="shared" si="0"/>
        <v>10469.480000000003</v>
      </c>
      <c r="FR17" s="175">
        <f t="shared" si="0"/>
        <v>1213.5</v>
      </c>
      <c r="FS17" s="174">
        <f t="shared" si="24"/>
        <v>8.627507210548004</v>
      </c>
      <c r="FT17" s="175">
        <f t="shared" si="25"/>
        <v>326.12941176470645</v>
      </c>
      <c r="FU17" s="183">
        <f t="shared" si="16"/>
        <v>1271.904705882355</v>
      </c>
      <c r="FV17" s="8"/>
      <c r="FW17" s="185"/>
      <c r="FX17" s="8"/>
      <c r="FY17" s="8"/>
      <c r="FZ17" s="8"/>
      <c r="GA17" s="8"/>
      <c r="GB17" s="8"/>
      <c r="GC17" s="186"/>
      <c r="GD17" s="185"/>
      <c r="GE17" s="8"/>
      <c r="GF17" s="8"/>
      <c r="GG17" s="8"/>
      <c r="GH17" s="8"/>
      <c r="GI17" s="8"/>
      <c r="GJ17" s="8"/>
      <c r="GK17" s="173">
        <v>8.44</v>
      </c>
      <c r="GL17" s="174">
        <v>9.53</v>
      </c>
      <c r="GM17" s="175">
        <v>407.97</v>
      </c>
      <c r="GN17" s="175">
        <v>48.33</v>
      </c>
      <c r="GO17" s="175">
        <v>0</v>
      </c>
      <c r="GP17" s="175">
        <v>408</v>
      </c>
      <c r="GQ17" s="176">
        <v>48.33</v>
      </c>
      <c r="GR17" s="173">
        <v>8.88</v>
      </c>
      <c r="GS17" s="174">
        <v>9.83</v>
      </c>
      <c r="GT17" s="175">
        <v>1498.94</v>
      </c>
      <c r="GU17" s="175">
        <v>168.67</v>
      </c>
      <c r="GV17" s="175">
        <v>0</v>
      </c>
      <c r="GW17" s="175">
        <v>1907</v>
      </c>
      <c r="GX17" s="175">
        <v>218.05</v>
      </c>
      <c r="GY17" s="173">
        <v>8.8</v>
      </c>
      <c r="GZ17" s="174">
        <v>9.61</v>
      </c>
      <c r="HA17" s="175">
        <v>1594.07</v>
      </c>
      <c r="HB17" s="175">
        <v>181.22</v>
      </c>
      <c r="HC17" s="175"/>
      <c r="HD17" s="175">
        <v>3501.05</v>
      </c>
      <c r="HE17" s="176">
        <v>400.18</v>
      </c>
      <c r="HF17" s="173">
        <v>7.56</v>
      </c>
      <c r="HG17" s="174">
        <v>9.19</v>
      </c>
      <c r="HH17" s="175">
        <v>700.78</v>
      </c>
      <c r="HI17" s="175">
        <v>92.7</v>
      </c>
      <c r="HJ17" s="175">
        <v>0</v>
      </c>
      <c r="HK17" s="175">
        <v>4201.82</v>
      </c>
      <c r="HL17" s="175">
        <v>493.4</v>
      </c>
      <c r="HM17" s="173">
        <v>7.44</v>
      </c>
      <c r="HN17" s="174">
        <v>8.77</v>
      </c>
      <c r="HO17" s="175">
        <v>649.04</v>
      </c>
      <c r="HP17" s="175">
        <v>87.27</v>
      </c>
      <c r="HQ17" s="175">
        <v>0</v>
      </c>
      <c r="HR17" s="175">
        <v>4850.87</v>
      </c>
      <c r="HS17" s="176">
        <v>581.23</v>
      </c>
      <c r="HT17" s="8"/>
      <c r="HU17" s="173">
        <f t="shared" si="17"/>
        <v>8.518235294117646</v>
      </c>
      <c r="HV17" s="174">
        <f t="shared" si="18"/>
        <v>9.48</v>
      </c>
      <c r="HW17" s="202">
        <f t="shared" si="19"/>
        <v>23609.379999999997</v>
      </c>
      <c r="HX17" s="175">
        <f t="shared" si="19"/>
        <v>2742.99</v>
      </c>
      <c r="HY17" s="210">
        <f t="shared" si="1"/>
        <v>0.25268166089965394</v>
      </c>
      <c r="HZ17" s="175">
        <f t="shared" si="2"/>
        <v>728.9776470588235</v>
      </c>
      <c r="IA17" s="183">
        <f t="shared" si="20"/>
        <v>2806.5639411764705</v>
      </c>
      <c r="IB17" s="194"/>
      <c r="IC17" s="211">
        <f>FG17</f>
        <v>1966.39</v>
      </c>
      <c r="ID17" s="212">
        <f t="shared" si="3"/>
        <v>18758.58</v>
      </c>
      <c r="IE17" s="175">
        <f>FH17</f>
        <v>223.12</v>
      </c>
      <c r="IF17" s="176">
        <f t="shared" si="4"/>
        <v>2164.7999999999997</v>
      </c>
      <c r="IG17" s="227" t="s">
        <v>65</v>
      </c>
      <c r="IH17" s="211">
        <f t="shared" si="5"/>
        <v>66.055</v>
      </c>
      <c r="II17" s="176">
        <f t="shared" si="6"/>
        <v>593.8147058823533</v>
      </c>
    </row>
    <row r="18" spans="1:243" s="171" customFormat="1" ht="12.75">
      <c r="A18" s="171" t="s">
        <v>45</v>
      </c>
      <c r="B18" s="172" t="s">
        <v>66</v>
      </c>
      <c r="C18" s="171">
        <v>6.5</v>
      </c>
      <c r="D18" s="173"/>
      <c r="E18" s="174"/>
      <c r="F18" s="175"/>
      <c r="G18" s="175"/>
      <c r="H18" s="175"/>
      <c r="I18" s="175"/>
      <c r="J18" s="176"/>
      <c r="K18" s="173"/>
      <c r="L18" s="174"/>
      <c r="M18" s="175"/>
      <c r="N18" s="175"/>
      <c r="O18" s="175"/>
      <c r="P18" s="175"/>
      <c r="Q18" s="176"/>
      <c r="R18" s="177"/>
      <c r="S18" s="2"/>
      <c r="T18" s="175"/>
      <c r="U18" s="175"/>
      <c r="V18" s="175"/>
      <c r="W18" s="175"/>
      <c r="X18" s="176"/>
      <c r="Y18" s="173"/>
      <c r="Z18" s="174"/>
      <c r="AA18" s="175"/>
      <c r="AB18" s="175"/>
      <c r="AC18" s="175"/>
      <c r="AD18" s="175"/>
      <c r="AE18" s="176"/>
      <c r="AF18" s="177"/>
      <c r="AG18" s="2"/>
      <c r="AH18" s="2"/>
      <c r="AI18" s="2"/>
      <c r="AJ18" s="2"/>
      <c r="AK18" s="2"/>
      <c r="AL18" s="178"/>
      <c r="AM18" s="173"/>
      <c r="AN18" s="174"/>
      <c r="AO18" s="175"/>
      <c r="AP18" s="175"/>
      <c r="AQ18" s="175"/>
      <c r="AR18" s="175"/>
      <c r="AS18" s="176"/>
      <c r="AT18" s="179">
        <v>8.6</v>
      </c>
      <c r="AU18" s="180">
        <v>9.7</v>
      </c>
      <c r="AV18" s="175">
        <v>1258.4</v>
      </c>
      <c r="AW18" s="175">
        <v>147.1</v>
      </c>
      <c r="AX18" s="175">
        <v>5223</v>
      </c>
      <c r="AY18" s="175">
        <v>1258</v>
      </c>
      <c r="AZ18" s="176">
        <v>186.6</v>
      </c>
      <c r="BA18" s="179">
        <v>8.8</v>
      </c>
      <c r="BB18" s="180">
        <v>10</v>
      </c>
      <c r="BC18" s="175">
        <v>681</v>
      </c>
      <c r="BD18" s="175">
        <v>77.6</v>
      </c>
      <c r="BE18" s="175">
        <v>2594</v>
      </c>
      <c r="BF18" s="175">
        <v>1939</v>
      </c>
      <c r="BG18" s="176">
        <v>264</v>
      </c>
      <c r="BH18" s="179">
        <v>8.6</v>
      </c>
      <c r="BI18" s="180">
        <v>9.85</v>
      </c>
      <c r="BJ18" s="175">
        <v>1117</v>
      </c>
      <c r="BK18" s="175">
        <v>129</v>
      </c>
      <c r="BL18" s="175">
        <v>3710</v>
      </c>
      <c r="BM18" s="175">
        <v>3400</v>
      </c>
      <c r="BN18" s="176">
        <v>394</v>
      </c>
      <c r="BO18" s="179">
        <v>8.54</v>
      </c>
      <c r="BP18" s="180">
        <v>9.87</v>
      </c>
      <c r="BQ18" s="175">
        <v>633</v>
      </c>
      <c r="BR18" s="175">
        <v>74</v>
      </c>
      <c r="BS18" s="175">
        <v>3182</v>
      </c>
      <c r="BT18" s="175">
        <v>4038</v>
      </c>
      <c r="BU18" s="175">
        <v>469</v>
      </c>
      <c r="BV18" s="179"/>
      <c r="BW18" s="180"/>
      <c r="BX18" s="175"/>
      <c r="BY18" s="175"/>
      <c r="BZ18" s="181"/>
      <c r="CA18" s="175"/>
      <c r="CB18" s="176"/>
      <c r="CC18" s="175"/>
      <c r="CD18" s="182">
        <f t="shared" si="7"/>
        <v>3689.4</v>
      </c>
      <c r="CE18" s="175">
        <f t="shared" si="7"/>
        <v>427.7</v>
      </c>
      <c r="CF18" s="174">
        <f t="shared" si="8"/>
        <v>8.62613981762918</v>
      </c>
      <c r="CG18" s="175">
        <f t="shared" si="9"/>
        <v>139.90000000000003</v>
      </c>
      <c r="CH18" s="183">
        <f t="shared" si="10"/>
        <v>531.6200000000001</v>
      </c>
      <c r="CI18" s="8"/>
      <c r="CJ18" s="179">
        <v>8.31</v>
      </c>
      <c r="CK18" s="180">
        <v>9.24</v>
      </c>
      <c r="CL18" s="175">
        <v>641.13</v>
      </c>
      <c r="CM18" s="175">
        <v>77.1</v>
      </c>
      <c r="CN18" s="181">
        <v>3501.63</v>
      </c>
      <c r="CO18" s="203">
        <v>641.05</v>
      </c>
      <c r="CP18" s="204">
        <v>77.26</v>
      </c>
      <c r="CQ18" s="179">
        <v>8.18</v>
      </c>
      <c r="CR18" s="180">
        <v>8.96</v>
      </c>
      <c r="CS18" s="175">
        <v>707.26</v>
      </c>
      <c r="CT18" s="175">
        <v>86.43</v>
      </c>
      <c r="CU18" s="181">
        <v>3678</v>
      </c>
      <c r="CV18" s="175">
        <v>1348.21</v>
      </c>
      <c r="CW18" s="176">
        <v>164.31</v>
      </c>
      <c r="CX18" s="216"/>
      <c r="CY18" s="217"/>
      <c r="CZ18" s="8"/>
      <c r="DA18" s="8"/>
      <c r="DB18" s="8"/>
      <c r="DC18" s="8"/>
      <c r="DD18" s="186"/>
      <c r="DE18" s="208"/>
      <c r="DF18" s="209"/>
      <c r="DG18" s="8"/>
      <c r="DH18" s="8"/>
      <c r="DI18" s="8"/>
      <c r="DJ18" s="8"/>
      <c r="DK18" s="186"/>
      <c r="DL18" s="208"/>
      <c r="DM18" s="209"/>
      <c r="DN18" s="209"/>
      <c r="DO18" s="209"/>
      <c r="DP18" s="8"/>
      <c r="DQ18" s="8"/>
      <c r="DR18" s="186"/>
      <c r="DS18" s="185"/>
      <c r="DT18" s="8"/>
      <c r="DU18" s="8"/>
      <c r="DV18" s="8"/>
      <c r="DW18" s="8"/>
      <c r="DX18" s="8"/>
      <c r="DY18" s="186"/>
      <c r="DZ18" s="185"/>
      <c r="EA18" s="8"/>
      <c r="EB18" s="8"/>
      <c r="EC18" s="8"/>
      <c r="ED18" s="8"/>
      <c r="EE18" s="8"/>
      <c r="EF18" s="186"/>
      <c r="EG18" s="173">
        <v>9.11</v>
      </c>
      <c r="EH18" s="174">
        <v>10.3</v>
      </c>
      <c r="EI18" s="175">
        <v>995.93</v>
      </c>
      <c r="EJ18" s="175">
        <v>109.36</v>
      </c>
      <c r="EK18" s="175">
        <v>3932</v>
      </c>
      <c r="EL18" s="175">
        <v>1058.27</v>
      </c>
      <c r="EM18" s="176">
        <v>116.83</v>
      </c>
      <c r="EN18" s="174">
        <v>9.13</v>
      </c>
      <c r="EO18" s="174">
        <v>10.25</v>
      </c>
      <c r="EP18" s="175">
        <v>1209.57</v>
      </c>
      <c r="EQ18" s="175">
        <v>132.51</v>
      </c>
      <c r="ER18" s="175">
        <v>0</v>
      </c>
      <c r="ES18" s="175">
        <v>2267.91</v>
      </c>
      <c r="ET18" s="175">
        <v>249.87</v>
      </c>
      <c r="EU18" s="173">
        <v>8.9</v>
      </c>
      <c r="EV18" s="174">
        <v>10.51</v>
      </c>
      <c r="EW18" s="175">
        <v>660.24</v>
      </c>
      <c r="EX18" s="175">
        <v>74.18</v>
      </c>
      <c r="EY18" s="175">
        <v>0</v>
      </c>
      <c r="EZ18" s="175">
        <v>2928.23</v>
      </c>
      <c r="FA18" s="176">
        <v>324.5</v>
      </c>
      <c r="FB18" s="173">
        <v>8.63</v>
      </c>
      <c r="FC18" s="174">
        <v>10.26</v>
      </c>
      <c r="FD18" s="175">
        <v>789.37</v>
      </c>
      <c r="FE18" s="175">
        <v>91.45</v>
      </c>
      <c r="FF18" s="175">
        <v>0</v>
      </c>
      <c r="FG18" s="175">
        <v>3717.56</v>
      </c>
      <c r="FH18" s="175">
        <v>416.46</v>
      </c>
      <c r="FI18" s="173">
        <v>8.79</v>
      </c>
      <c r="FJ18" s="174">
        <v>10.58</v>
      </c>
      <c r="FK18" s="175">
        <v>761.72</v>
      </c>
      <c r="FL18" s="175">
        <v>86.64</v>
      </c>
      <c r="FM18" s="175">
        <v>0</v>
      </c>
      <c r="FN18" s="175">
        <v>4479.27</v>
      </c>
      <c r="FO18" s="176">
        <v>503.52</v>
      </c>
      <c r="FP18" s="8"/>
      <c r="FQ18" s="182">
        <f t="shared" si="0"/>
        <v>5765.219999999999</v>
      </c>
      <c r="FR18" s="175">
        <f t="shared" si="0"/>
        <v>657.67</v>
      </c>
      <c r="FS18" s="174">
        <f t="shared" si="24"/>
        <v>8.766128909635531</v>
      </c>
      <c r="FT18" s="175">
        <f t="shared" si="25"/>
        <v>229.28692307692302</v>
      </c>
      <c r="FU18" s="183">
        <f t="shared" si="16"/>
        <v>894.2189999999997</v>
      </c>
      <c r="FV18" s="8"/>
      <c r="FW18" s="185"/>
      <c r="FX18" s="8"/>
      <c r="FY18" s="8"/>
      <c r="FZ18" s="8"/>
      <c r="GA18" s="8"/>
      <c r="GB18" s="8"/>
      <c r="GC18" s="186"/>
      <c r="GD18" s="173">
        <v>8.47</v>
      </c>
      <c r="GE18" s="174">
        <v>10.4</v>
      </c>
      <c r="GF18" s="175">
        <v>909.45</v>
      </c>
      <c r="GG18" s="175">
        <v>107.35</v>
      </c>
      <c r="GH18" s="175"/>
      <c r="GI18" s="175">
        <v>5388.76</v>
      </c>
      <c r="GJ18" s="175">
        <v>611.41</v>
      </c>
      <c r="GK18" s="173">
        <v>8.59</v>
      </c>
      <c r="GL18" s="174">
        <v>10.24</v>
      </c>
      <c r="GM18" s="175">
        <v>942.8</v>
      </c>
      <c r="GN18" s="175">
        <v>109.78</v>
      </c>
      <c r="GO18" s="175">
        <v>0</v>
      </c>
      <c r="GP18" s="175">
        <v>7155.45</v>
      </c>
      <c r="GQ18" s="176">
        <v>818.37</v>
      </c>
      <c r="GR18" s="173">
        <v>9.14</v>
      </c>
      <c r="GS18" s="174">
        <v>10.78</v>
      </c>
      <c r="GT18" s="175">
        <v>835.2</v>
      </c>
      <c r="GU18" s="175">
        <v>91.39</v>
      </c>
      <c r="GV18" s="175">
        <v>0</v>
      </c>
      <c r="GW18" s="175">
        <v>7990.59</v>
      </c>
      <c r="GX18" s="175">
        <v>910.31</v>
      </c>
      <c r="GY18" s="173">
        <v>9.29</v>
      </c>
      <c r="GZ18" s="174">
        <v>10.94</v>
      </c>
      <c r="HA18" s="175">
        <v>913.9</v>
      </c>
      <c r="HB18" s="175">
        <v>98.37</v>
      </c>
      <c r="HC18" s="175"/>
      <c r="HD18" s="175">
        <v>8904.52</v>
      </c>
      <c r="HE18" s="176">
        <v>1009.25</v>
      </c>
      <c r="HF18" s="173">
        <v>9.64</v>
      </c>
      <c r="HG18" s="174">
        <v>11.16</v>
      </c>
      <c r="HH18" s="175">
        <v>962.32</v>
      </c>
      <c r="HI18" s="175">
        <v>99.78</v>
      </c>
      <c r="HJ18" s="175">
        <v>0</v>
      </c>
      <c r="HK18" s="175">
        <v>9866.78</v>
      </c>
      <c r="HL18" s="175">
        <v>1109.5</v>
      </c>
      <c r="HM18" s="173">
        <v>9.45</v>
      </c>
      <c r="HN18" s="174">
        <v>10.98</v>
      </c>
      <c r="HO18" s="175">
        <v>1061.91</v>
      </c>
      <c r="HP18" s="175">
        <v>112.35</v>
      </c>
      <c r="HQ18" s="175">
        <v>0</v>
      </c>
      <c r="HR18" s="175">
        <v>10928.76</v>
      </c>
      <c r="HS18" s="176">
        <v>1222.17</v>
      </c>
      <c r="HT18" s="8"/>
      <c r="HU18" s="173">
        <f t="shared" si="17"/>
        <v>8.833529411764705</v>
      </c>
      <c r="HV18" s="174">
        <f t="shared" si="18"/>
        <v>10.236470588235294</v>
      </c>
      <c r="HW18" s="202">
        <f t="shared" si="19"/>
        <v>15080.199999999999</v>
      </c>
      <c r="HX18" s="175">
        <f t="shared" si="19"/>
        <v>1704.3899999999996</v>
      </c>
      <c r="HY18" s="210">
        <f t="shared" si="1"/>
        <v>0.3590045248868776</v>
      </c>
      <c r="HZ18" s="175">
        <f t="shared" si="2"/>
        <v>615.6407692307696</v>
      </c>
      <c r="IA18" s="183">
        <f t="shared" si="20"/>
        <v>2370.216961538463</v>
      </c>
      <c r="IB18" s="194"/>
      <c r="IC18" s="211">
        <f aca="true" t="shared" si="26" ref="IC18:IC32">FN18</f>
        <v>4479.27</v>
      </c>
      <c r="ID18" s="212">
        <f t="shared" si="3"/>
        <v>9454.62</v>
      </c>
      <c r="IE18" s="175">
        <f aca="true" t="shared" si="27" ref="IE18:IE34">FO18</f>
        <v>503.52</v>
      </c>
      <c r="IF18" s="176">
        <f t="shared" si="4"/>
        <v>1085.37</v>
      </c>
      <c r="IG18" s="175" t="s">
        <v>67</v>
      </c>
      <c r="IH18" s="211">
        <f t="shared" si="5"/>
        <v>185.5984615384616</v>
      </c>
      <c r="II18" s="176">
        <f t="shared" si="6"/>
        <v>369.1869230769232</v>
      </c>
    </row>
    <row r="19" spans="1:243" s="171" customFormat="1" ht="12.75">
      <c r="A19" s="171" t="s">
        <v>45</v>
      </c>
      <c r="B19" s="172" t="s">
        <v>68</v>
      </c>
      <c r="C19" s="171">
        <v>6.2</v>
      </c>
      <c r="D19" s="173"/>
      <c r="E19" s="174"/>
      <c r="F19" s="175"/>
      <c r="G19" s="175"/>
      <c r="H19" s="175"/>
      <c r="I19" s="175"/>
      <c r="J19" s="176"/>
      <c r="K19" s="173"/>
      <c r="L19" s="174"/>
      <c r="M19" s="175"/>
      <c r="N19" s="175"/>
      <c r="O19" s="175"/>
      <c r="P19" s="175"/>
      <c r="Q19" s="176"/>
      <c r="R19" s="177"/>
      <c r="S19" s="2"/>
      <c r="T19" s="175"/>
      <c r="U19" s="175"/>
      <c r="V19" s="175"/>
      <c r="W19" s="175"/>
      <c r="X19" s="176"/>
      <c r="Y19" s="173"/>
      <c r="Z19" s="174"/>
      <c r="AA19" s="175"/>
      <c r="AB19" s="175"/>
      <c r="AC19" s="175"/>
      <c r="AD19" s="175"/>
      <c r="AE19" s="176"/>
      <c r="AF19" s="177"/>
      <c r="AG19" s="2"/>
      <c r="AH19" s="2"/>
      <c r="AI19" s="2"/>
      <c r="AJ19" s="2"/>
      <c r="AK19" s="2"/>
      <c r="AL19" s="178"/>
      <c r="AM19" s="173"/>
      <c r="AN19" s="174"/>
      <c r="AO19" s="175"/>
      <c r="AP19" s="175"/>
      <c r="AQ19" s="175"/>
      <c r="AR19" s="175"/>
      <c r="AS19" s="176"/>
      <c r="AT19" s="179"/>
      <c r="AU19" s="180"/>
      <c r="AV19" s="175"/>
      <c r="AW19" s="175"/>
      <c r="AX19" s="175"/>
      <c r="AY19" s="175"/>
      <c r="AZ19" s="176"/>
      <c r="BA19" s="179">
        <v>9.7</v>
      </c>
      <c r="BB19" s="180">
        <v>11</v>
      </c>
      <c r="BC19" s="175">
        <v>1276</v>
      </c>
      <c r="BD19" s="175">
        <v>131</v>
      </c>
      <c r="BE19" s="175">
        <v>3158</v>
      </c>
      <c r="BF19" s="175">
        <v>1276</v>
      </c>
      <c r="BG19" s="176">
        <v>169.9</v>
      </c>
      <c r="BH19" s="179">
        <v>9.61</v>
      </c>
      <c r="BI19" s="180">
        <v>10.91</v>
      </c>
      <c r="BJ19" s="175">
        <v>1694</v>
      </c>
      <c r="BK19" s="175">
        <v>176</v>
      </c>
      <c r="BL19" s="175">
        <v>2375</v>
      </c>
      <c r="BM19" s="175">
        <v>3299</v>
      </c>
      <c r="BN19" s="176">
        <v>346</v>
      </c>
      <c r="BO19" s="179">
        <v>9.59</v>
      </c>
      <c r="BP19" s="180">
        <v>10.88</v>
      </c>
      <c r="BQ19" s="175">
        <v>1780</v>
      </c>
      <c r="BR19" s="175">
        <v>185</v>
      </c>
      <c r="BS19" s="175">
        <v>2297</v>
      </c>
      <c r="BT19" s="175">
        <v>5080</v>
      </c>
      <c r="BU19" s="175">
        <v>533</v>
      </c>
      <c r="BV19" s="179">
        <v>9.35</v>
      </c>
      <c r="BW19" s="180">
        <v>10.94</v>
      </c>
      <c r="BX19" s="175">
        <v>1549</v>
      </c>
      <c r="BY19" s="175">
        <v>165</v>
      </c>
      <c r="BZ19" s="181">
        <v>2486</v>
      </c>
      <c r="CA19" s="175">
        <v>6630</v>
      </c>
      <c r="CB19" s="176">
        <v>700</v>
      </c>
      <c r="CC19" s="175"/>
      <c r="CD19" s="182">
        <f t="shared" si="7"/>
        <v>6299</v>
      </c>
      <c r="CE19" s="175">
        <f t="shared" si="7"/>
        <v>657</v>
      </c>
      <c r="CF19" s="174">
        <f t="shared" si="8"/>
        <v>9.58751902587519</v>
      </c>
      <c r="CG19" s="175">
        <f t="shared" si="9"/>
        <v>358.9677419354838</v>
      </c>
      <c r="CH19" s="183">
        <f t="shared" si="10"/>
        <v>1364.0774193548384</v>
      </c>
      <c r="CI19" s="8"/>
      <c r="CJ19" s="179">
        <v>9.37</v>
      </c>
      <c r="CK19" s="180">
        <v>10.91</v>
      </c>
      <c r="CL19" s="175">
        <v>1114.1</v>
      </c>
      <c r="CM19" s="175">
        <v>118.88</v>
      </c>
      <c r="CN19" s="181">
        <v>2395.66</v>
      </c>
      <c r="CO19" s="175">
        <v>7744.56</v>
      </c>
      <c r="CP19" s="176">
        <v>819.97</v>
      </c>
      <c r="CQ19" s="179">
        <v>9.12</v>
      </c>
      <c r="CR19" s="180">
        <v>10.47</v>
      </c>
      <c r="CS19" s="175">
        <v>1102.97</v>
      </c>
      <c r="CT19" s="175">
        <v>120.9</v>
      </c>
      <c r="CU19" s="181">
        <v>2307</v>
      </c>
      <c r="CV19" s="175">
        <v>8847.57</v>
      </c>
      <c r="CW19" s="176">
        <v>941.35</v>
      </c>
      <c r="CX19" s="179">
        <v>9.24</v>
      </c>
      <c r="CY19" s="180">
        <v>10.4</v>
      </c>
      <c r="CZ19" s="175">
        <v>1915.6</v>
      </c>
      <c r="DA19" s="175">
        <v>207.37</v>
      </c>
      <c r="DB19" s="175">
        <v>2367</v>
      </c>
      <c r="DC19" s="175">
        <v>10763.2</v>
      </c>
      <c r="DD19" s="176">
        <v>1149.62</v>
      </c>
      <c r="DE19" s="173">
        <v>9.22</v>
      </c>
      <c r="DF19" s="174">
        <v>10.47</v>
      </c>
      <c r="DG19" s="175">
        <v>1761.72</v>
      </c>
      <c r="DH19" s="175">
        <v>191.05</v>
      </c>
      <c r="DI19" s="175">
        <v>2433</v>
      </c>
      <c r="DJ19" s="175">
        <v>12524.92</v>
      </c>
      <c r="DK19" s="176">
        <v>1341.56</v>
      </c>
      <c r="DL19" s="208"/>
      <c r="DM19" s="209"/>
      <c r="DN19" s="209"/>
      <c r="DO19" s="209"/>
      <c r="DP19" s="8"/>
      <c r="DQ19" s="8"/>
      <c r="DR19" s="186"/>
      <c r="DS19" s="185"/>
      <c r="DT19" s="8"/>
      <c r="DU19" s="8"/>
      <c r="DV19" s="8"/>
      <c r="DW19" s="8"/>
      <c r="DX19" s="8"/>
      <c r="DY19" s="186"/>
      <c r="DZ19" s="185"/>
      <c r="EA19" s="8"/>
      <c r="EB19" s="8"/>
      <c r="EC19" s="8"/>
      <c r="ED19" s="8"/>
      <c r="EE19" s="8"/>
      <c r="EF19" s="186"/>
      <c r="EG19" s="173">
        <v>9.68</v>
      </c>
      <c r="EH19" s="174">
        <v>10.74</v>
      </c>
      <c r="EI19" s="175">
        <v>1972.99</v>
      </c>
      <c r="EJ19" s="175">
        <v>203.82</v>
      </c>
      <c r="EK19" s="175">
        <v>2097.32</v>
      </c>
      <c r="EL19" s="175">
        <v>14497.86</v>
      </c>
      <c r="EM19" s="176">
        <v>1546.37</v>
      </c>
      <c r="EN19" s="174">
        <v>9.69</v>
      </c>
      <c r="EO19" s="174">
        <v>11.2</v>
      </c>
      <c r="EP19" s="175">
        <v>1575.53</v>
      </c>
      <c r="EQ19" s="175">
        <v>162.6</v>
      </c>
      <c r="ER19" s="175">
        <v>0</v>
      </c>
      <c r="ES19" s="175">
        <v>16073.4</v>
      </c>
      <c r="ET19" s="175">
        <v>1709.51</v>
      </c>
      <c r="EU19" s="208"/>
      <c r="EV19" s="209"/>
      <c r="EW19" s="8"/>
      <c r="EX19" s="8"/>
      <c r="EY19" s="8"/>
      <c r="EZ19" s="8"/>
      <c r="FA19" s="186"/>
      <c r="FB19" s="173">
        <v>9.37</v>
      </c>
      <c r="FC19" s="174">
        <v>10.9</v>
      </c>
      <c r="FD19" s="175">
        <v>1402.86</v>
      </c>
      <c r="FE19" s="175">
        <v>149.64</v>
      </c>
      <c r="FF19" s="175">
        <v>0</v>
      </c>
      <c r="FG19" s="175">
        <v>19397.68</v>
      </c>
      <c r="FH19" s="175">
        <v>2060.3</v>
      </c>
      <c r="FI19" s="173">
        <v>9.61</v>
      </c>
      <c r="FJ19" s="174">
        <v>11.03</v>
      </c>
      <c r="FK19" s="175">
        <v>1593.86</v>
      </c>
      <c r="FL19" s="175">
        <v>165.92</v>
      </c>
      <c r="FM19" s="175">
        <v>0</v>
      </c>
      <c r="FN19" s="175">
        <v>20991.49</v>
      </c>
      <c r="FO19" s="176">
        <v>2227.09</v>
      </c>
      <c r="FP19" s="8"/>
      <c r="FQ19" s="182">
        <f t="shared" si="0"/>
        <v>12439.630000000001</v>
      </c>
      <c r="FR19" s="175">
        <f t="shared" si="0"/>
        <v>1320.18</v>
      </c>
      <c r="FS19" s="174">
        <f t="shared" si="24"/>
        <v>9.422677210683393</v>
      </c>
      <c r="FT19" s="175">
        <f t="shared" si="25"/>
        <v>686.211935483871</v>
      </c>
      <c r="FU19" s="183">
        <f t="shared" si="16"/>
        <v>2676.226548387097</v>
      </c>
      <c r="FV19" s="8"/>
      <c r="FW19" s="185"/>
      <c r="FX19" s="8"/>
      <c r="FY19" s="8"/>
      <c r="FZ19" s="8"/>
      <c r="GA19" s="8"/>
      <c r="GB19" s="8"/>
      <c r="GC19" s="186"/>
      <c r="GD19" s="173">
        <v>9.06</v>
      </c>
      <c r="GE19" s="174">
        <v>11.02</v>
      </c>
      <c r="GF19" s="175">
        <v>946.08</v>
      </c>
      <c r="GG19" s="175">
        <v>104.45</v>
      </c>
      <c r="GH19" s="175"/>
      <c r="GI19" s="175">
        <v>21937.52</v>
      </c>
      <c r="GJ19" s="175">
        <v>2332.18</v>
      </c>
      <c r="GK19" s="173">
        <v>9.2</v>
      </c>
      <c r="GL19" s="174">
        <v>10.82</v>
      </c>
      <c r="GM19" s="175">
        <v>1740.68</v>
      </c>
      <c r="GN19" s="175">
        <v>189.17</v>
      </c>
      <c r="GO19" s="175">
        <v>0</v>
      </c>
      <c r="GP19" s="175">
        <v>24719.29</v>
      </c>
      <c r="GQ19" s="176">
        <v>2634.87</v>
      </c>
      <c r="GR19" s="173">
        <v>9.74</v>
      </c>
      <c r="GS19" s="174">
        <v>11.37</v>
      </c>
      <c r="GT19" s="175">
        <v>1557.66</v>
      </c>
      <c r="GU19" s="175">
        <v>159.84</v>
      </c>
      <c r="GV19" s="175">
        <v>0</v>
      </c>
      <c r="GW19" s="175">
        <v>26276.89</v>
      </c>
      <c r="GX19" s="175">
        <v>2795.51</v>
      </c>
      <c r="GY19" s="173">
        <v>10.13</v>
      </c>
      <c r="GZ19" s="174">
        <v>11.57</v>
      </c>
      <c r="HA19" s="175">
        <v>1873.87</v>
      </c>
      <c r="HB19" s="175">
        <v>184.94</v>
      </c>
      <c r="HC19" s="175"/>
      <c r="HD19" s="175">
        <v>28150.69</v>
      </c>
      <c r="HE19" s="176">
        <v>2981.67</v>
      </c>
      <c r="HF19" s="173">
        <v>10.4</v>
      </c>
      <c r="HG19" s="174">
        <v>11.39</v>
      </c>
      <c r="HH19" s="175">
        <v>2408.63</v>
      </c>
      <c r="HI19" s="175">
        <v>231.49</v>
      </c>
      <c r="HJ19" s="175">
        <v>0</v>
      </c>
      <c r="HK19" s="175">
        <v>30559.22</v>
      </c>
      <c r="HL19" s="175">
        <v>3214.07</v>
      </c>
      <c r="HM19" s="173">
        <v>10.56</v>
      </c>
      <c r="HN19" s="174">
        <v>11.69</v>
      </c>
      <c r="HO19" s="175">
        <v>2067.19</v>
      </c>
      <c r="HP19" s="175">
        <v>195.73</v>
      </c>
      <c r="HQ19" s="175">
        <v>0</v>
      </c>
      <c r="HR19" s="175">
        <v>32626.53</v>
      </c>
      <c r="HS19" s="176">
        <v>3410.49</v>
      </c>
      <c r="HT19" s="8"/>
      <c r="HU19" s="173">
        <f t="shared" si="17"/>
        <v>9.591111111111111</v>
      </c>
      <c r="HV19" s="174">
        <f t="shared" si="18"/>
        <v>10.983888888888888</v>
      </c>
      <c r="HW19" s="202">
        <f t="shared" si="19"/>
        <v>29332.74</v>
      </c>
      <c r="HX19" s="175">
        <f t="shared" si="19"/>
        <v>3042.8</v>
      </c>
      <c r="HY19" s="210">
        <f t="shared" si="1"/>
        <v>0.5469534050179211</v>
      </c>
      <c r="HZ19" s="175">
        <f t="shared" si="2"/>
        <v>1688.2870967741937</v>
      </c>
      <c r="IA19" s="183">
        <f t="shared" si="20"/>
        <v>6499.9053225806465</v>
      </c>
      <c r="IB19" s="194"/>
      <c r="IC19" s="211">
        <f t="shared" si="26"/>
        <v>20991.49</v>
      </c>
      <c r="ID19" s="212">
        <f t="shared" si="3"/>
        <v>18738.629999999997</v>
      </c>
      <c r="IE19" s="175">
        <f t="shared" si="27"/>
        <v>2227.09</v>
      </c>
      <c r="IF19" s="176">
        <f t="shared" si="4"/>
        <v>1977.1800000000003</v>
      </c>
      <c r="IG19" s="228"/>
      <c r="IH19" s="211">
        <f t="shared" si="5"/>
        <v>1158.634193548387</v>
      </c>
      <c r="II19" s="176">
        <f t="shared" si="6"/>
        <v>1045.179677419354</v>
      </c>
    </row>
    <row r="20" spans="1:243" s="171" customFormat="1" ht="12.75">
      <c r="A20" s="171" t="s">
        <v>45</v>
      </c>
      <c r="B20" s="172" t="s">
        <v>69</v>
      </c>
      <c r="C20" s="171">
        <v>6.2</v>
      </c>
      <c r="D20" s="173"/>
      <c r="E20" s="174"/>
      <c r="F20" s="175"/>
      <c r="G20" s="175"/>
      <c r="H20" s="175"/>
      <c r="I20" s="175"/>
      <c r="J20" s="176"/>
      <c r="K20" s="173"/>
      <c r="L20" s="174"/>
      <c r="M20" s="175"/>
      <c r="N20" s="175"/>
      <c r="O20" s="175"/>
      <c r="P20" s="175"/>
      <c r="Q20" s="176"/>
      <c r="R20" s="177"/>
      <c r="S20" s="2"/>
      <c r="T20" s="175"/>
      <c r="U20" s="175"/>
      <c r="V20" s="175"/>
      <c r="W20" s="175"/>
      <c r="X20" s="176"/>
      <c r="Y20" s="173"/>
      <c r="Z20" s="174"/>
      <c r="AA20" s="175"/>
      <c r="AB20" s="175"/>
      <c r="AC20" s="175"/>
      <c r="AD20" s="175"/>
      <c r="AE20" s="176"/>
      <c r="AF20" s="177"/>
      <c r="AG20" s="2"/>
      <c r="AH20" s="2"/>
      <c r="AI20" s="2"/>
      <c r="AJ20" s="2"/>
      <c r="AK20" s="2"/>
      <c r="AL20" s="178"/>
      <c r="AM20" s="173"/>
      <c r="AN20" s="174"/>
      <c r="AO20" s="175"/>
      <c r="AP20" s="175"/>
      <c r="AQ20" s="175"/>
      <c r="AR20" s="175"/>
      <c r="AS20" s="176"/>
      <c r="AT20" s="179">
        <v>9.8</v>
      </c>
      <c r="AU20" s="180">
        <v>11.2</v>
      </c>
      <c r="AV20" s="175">
        <v>258.7</v>
      </c>
      <c r="AW20" s="175">
        <v>26.2</v>
      </c>
      <c r="AX20" s="175">
        <v>695</v>
      </c>
      <c r="AY20" s="175">
        <v>258</v>
      </c>
      <c r="AZ20" s="176">
        <v>65.6</v>
      </c>
      <c r="BA20" s="179">
        <v>10.2</v>
      </c>
      <c r="BB20" s="180">
        <v>11.5</v>
      </c>
      <c r="BC20" s="175">
        <v>538</v>
      </c>
      <c r="BD20" s="175">
        <v>79</v>
      </c>
      <c r="BE20" s="175">
        <v>1806</v>
      </c>
      <c r="BF20" s="175">
        <v>796</v>
      </c>
      <c r="BG20" s="176">
        <v>145</v>
      </c>
      <c r="BH20" s="179">
        <v>10.12</v>
      </c>
      <c r="BI20" s="180">
        <v>11.52</v>
      </c>
      <c r="BJ20" s="175">
        <v>990</v>
      </c>
      <c r="BK20" s="175">
        <v>97.86</v>
      </c>
      <c r="BL20" s="175">
        <v>2268</v>
      </c>
      <c r="BM20" s="175">
        <v>2383</v>
      </c>
      <c r="BN20" s="176">
        <v>243</v>
      </c>
      <c r="BO20" s="179">
        <v>9.79</v>
      </c>
      <c r="BP20" s="180">
        <v>11.24</v>
      </c>
      <c r="BQ20" s="175">
        <v>977</v>
      </c>
      <c r="BR20" s="175">
        <v>99</v>
      </c>
      <c r="BS20" s="175">
        <v>2293</v>
      </c>
      <c r="BT20" s="175">
        <v>3360</v>
      </c>
      <c r="BU20" s="175">
        <v>343</v>
      </c>
      <c r="BV20" s="179">
        <v>9.7</v>
      </c>
      <c r="BW20" s="180">
        <v>11.26</v>
      </c>
      <c r="BX20" s="175">
        <v>958</v>
      </c>
      <c r="BY20" s="175">
        <v>98</v>
      </c>
      <c r="BZ20" s="181">
        <v>2037</v>
      </c>
      <c r="CA20" s="175">
        <v>4319</v>
      </c>
      <c r="CB20" s="176">
        <v>443</v>
      </c>
      <c r="CC20" s="175"/>
      <c r="CD20" s="182">
        <f t="shared" si="7"/>
        <v>3721.7</v>
      </c>
      <c r="CE20" s="175">
        <f t="shared" si="7"/>
        <v>400.06</v>
      </c>
      <c r="CF20" s="174">
        <f t="shared" si="8"/>
        <v>9.302854571814228</v>
      </c>
      <c r="CG20" s="175">
        <f t="shared" si="9"/>
        <v>200.21419354838707</v>
      </c>
      <c r="CH20" s="183">
        <f t="shared" si="10"/>
        <v>760.8139354838709</v>
      </c>
      <c r="CI20" s="8"/>
      <c r="CJ20" s="179">
        <v>9.58</v>
      </c>
      <c r="CK20" s="180">
        <v>11.02</v>
      </c>
      <c r="CL20" s="175">
        <v>707.7</v>
      </c>
      <c r="CM20" s="175">
        <v>73.84</v>
      </c>
      <c r="CN20" s="181">
        <v>2219.87</v>
      </c>
      <c r="CO20" s="175">
        <v>5026.9</v>
      </c>
      <c r="CP20" s="176">
        <v>517.48</v>
      </c>
      <c r="CQ20" s="179">
        <v>9.6</v>
      </c>
      <c r="CR20" s="180">
        <v>11.25</v>
      </c>
      <c r="CS20" s="175">
        <v>858.14</v>
      </c>
      <c r="CT20" s="175">
        <v>89.36</v>
      </c>
      <c r="CU20" s="181">
        <v>2224</v>
      </c>
      <c r="CV20" s="175">
        <v>5885</v>
      </c>
      <c r="CW20" s="176">
        <v>607.34</v>
      </c>
      <c r="CX20" s="179">
        <v>9.51</v>
      </c>
      <c r="CY20" s="180">
        <v>11.52</v>
      </c>
      <c r="CZ20" s="175">
        <v>670.28</v>
      </c>
      <c r="DA20" s="175">
        <v>70.43</v>
      </c>
      <c r="DB20" s="175">
        <v>2716</v>
      </c>
      <c r="DC20" s="175">
        <v>6555.24</v>
      </c>
      <c r="DD20" s="176">
        <v>678.23</v>
      </c>
      <c r="DE20" s="173">
        <v>9.99</v>
      </c>
      <c r="DF20" s="174">
        <v>11.54</v>
      </c>
      <c r="DG20" s="175">
        <v>698.43</v>
      </c>
      <c r="DH20" s="175">
        <v>69.87</v>
      </c>
      <c r="DI20" s="175">
        <v>2452</v>
      </c>
      <c r="DJ20" s="175">
        <v>7253.69</v>
      </c>
      <c r="DK20" s="176">
        <v>748.32</v>
      </c>
      <c r="DL20" s="208"/>
      <c r="DM20" s="209"/>
      <c r="DN20" s="209"/>
      <c r="DO20" s="209"/>
      <c r="DP20" s="8"/>
      <c r="DQ20" s="8"/>
      <c r="DR20" s="186"/>
      <c r="DS20" s="185"/>
      <c r="DT20" s="8"/>
      <c r="DU20" s="8"/>
      <c r="DV20" s="8"/>
      <c r="DW20" s="8"/>
      <c r="DX20" s="8"/>
      <c r="DY20" s="186"/>
      <c r="DZ20" s="185"/>
      <c r="EA20" s="8"/>
      <c r="EB20" s="8"/>
      <c r="EC20" s="8"/>
      <c r="ED20" s="8"/>
      <c r="EE20" s="8"/>
      <c r="EF20" s="186"/>
      <c r="EG20" s="173">
        <v>10.19</v>
      </c>
      <c r="EH20" s="174">
        <v>12.14</v>
      </c>
      <c r="EI20" s="175">
        <v>937.09</v>
      </c>
      <c r="EJ20" s="175">
        <v>91.99</v>
      </c>
      <c r="EK20" s="175">
        <v>2771</v>
      </c>
      <c r="EL20" s="175">
        <v>8190.79</v>
      </c>
      <c r="EM20" s="176">
        <v>840.62</v>
      </c>
      <c r="EN20" s="174">
        <v>10.09</v>
      </c>
      <c r="EO20" s="174">
        <v>11.49</v>
      </c>
      <c r="EP20" s="175">
        <v>1157.48</v>
      </c>
      <c r="EQ20" s="175">
        <v>114.7</v>
      </c>
      <c r="ER20" s="175">
        <v>0</v>
      </c>
      <c r="ES20" s="175">
        <v>9348.29</v>
      </c>
      <c r="ET20" s="175">
        <v>955.93</v>
      </c>
      <c r="EU20" s="173">
        <v>10.26</v>
      </c>
      <c r="EV20" s="174">
        <v>11.9</v>
      </c>
      <c r="EW20" s="175">
        <v>853.84</v>
      </c>
      <c r="EX20" s="175">
        <v>83.18</v>
      </c>
      <c r="EY20" s="175">
        <v>0</v>
      </c>
      <c r="EZ20" s="175">
        <v>10202.12</v>
      </c>
      <c r="FA20" s="176">
        <v>1039.56</v>
      </c>
      <c r="FB20" s="173">
        <v>9.92</v>
      </c>
      <c r="FC20" s="174">
        <v>11.73</v>
      </c>
      <c r="FD20" s="175">
        <v>747.17</v>
      </c>
      <c r="FE20" s="175">
        <v>75.3</v>
      </c>
      <c r="FF20" s="175">
        <v>0</v>
      </c>
      <c r="FG20" s="175">
        <v>10949.27</v>
      </c>
      <c r="FH20" s="175">
        <v>1115.08</v>
      </c>
      <c r="FI20" s="173">
        <v>10.21</v>
      </c>
      <c r="FJ20" s="174">
        <v>12.04</v>
      </c>
      <c r="FK20" s="175">
        <v>799.11</v>
      </c>
      <c r="FL20" s="175">
        <v>78.25</v>
      </c>
      <c r="FM20" s="175">
        <v>0</v>
      </c>
      <c r="FN20" s="175">
        <v>11748.39</v>
      </c>
      <c r="FO20" s="176">
        <v>1193.79</v>
      </c>
      <c r="FP20" s="8"/>
      <c r="FQ20" s="182">
        <f t="shared" si="0"/>
        <v>7429.24</v>
      </c>
      <c r="FR20" s="175">
        <f t="shared" si="0"/>
        <v>746.92</v>
      </c>
      <c r="FS20" s="174">
        <f t="shared" si="24"/>
        <v>9.946500294542924</v>
      </c>
      <c r="FT20" s="175">
        <f t="shared" si="25"/>
        <v>451.3445161290323</v>
      </c>
      <c r="FU20" s="183">
        <f t="shared" si="16"/>
        <v>1760.2436129032258</v>
      </c>
      <c r="FV20" s="8"/>
      <c r="FW20" s="185"/>
      <c r="FX20" s="8"/>
      <c r="FY20" s="8"/>
      <c r="FZ20" s="8"/>
      <c r="GA20" s="8"/>
      <c r="GB20" s="8"/>
      <c r="GC20" s="186"/>
      <c r="GD20" s="173">
        <v>10</v>
      </c>
      <c r="GE20" s="174">
        <v>11.79</v>
      </c>
      <c r="GF20" s="175">
        <v>1794.22</v>
      </c>
      <c r="GG20" s="175">
        <v>179.35</v>
      </c>
      <c r="GH20" s="175"/>
      <c r="GI20" s="175">
        <v>12743.52</v>
      </c>
      <c r="GJ20" s="175">
        <v>1295.34</v>
      </c>
      <c r="GK20" s="173">
        <v>9.73</v>
      </c>
      <c r="GL20" s="174">
        <v>11.53</v>
      </c>
      <c r="GM20" s="175">
        <v>929.09</v>
      </c>
      <c r="GN20" s="175">
        <v>95.46</v>
      </c>
      <c r="GO20" s="175">
        <v>0</v>
      </c>
      <c r="GP20" s="175">
        <v>14665.7</v>
      </c>
      <c r="GQ20" s="176">
        <v>1491.3</v>
      </c>
      <c r="GR20" s="173">
        <v>10.78</v>
      </c>
      <c r="GS20" s="174">
        <v>12.04</v>
      </c>
      <c r="GT20" s="175">
        <v>1172.15</v>
      </c>
      <c r="GU20" s="175">
        <v>108.78</v>
      </c>
      <c r="GV20" s="175">
        <v>0</v>
      </c>
      <c r="GW20" s="175">
        <v>15837.91</v>
      </c>
      <c r="GX20" s="175">
        <v>1600.66</v>
      </c>
      <c r="GY20" s="173">
        <v>11.03</v>
      </c>
      <c r="GZ20" s="174">
        <v>12.52</v>
      </c>
      <c r="HA20" s="175">
        <v>1094.68</v>
      </c>
      <c r="HB20" s="175">
        <v>99.27</v>
      </c>
      <c r="HC20" s="175"/>
      <c r="HD20" s="175">
        <v>16932.6</v>
      </c>
      <c r="HE20" s="176">
        <v>1700.5</v>
      </c>
      <c r="HF20" s="173">
        <v>10.64</v>
      </c>
      <c r="HG20" s="174">
        <v>12.8</v>
      </c>
      <c r="HH20" s="175">
        <v>932.21</v>
      </c>
      <c r="HI20" s="175">
        <v>87.58</v>
      </c>
      <c r="HJ20" s="175">
        <v>0</v>
      </c>
      <c r="HK20" s="175">
        <v>17864.82</v>
      </c>
      <c r="HL20" s="175">
        <v>1788.59</v>
      </c>
      <c r="HM20" s="173">
        <v>10.54</v>
      </c>
      <c r="HN20" s="174">
        <v>12.64</v>
      </c>
      <c r="HO20" s="175">
        <v>994.83</v>
      </c>
      <c r="HP20" s="175">
        <v>94.41</v>
      </c>
      <c r="HQ20" s="175">
        <v>0</v>
      </c>
      <c r="HR20" s="175">
        <v>18859.64</v>
      </c>
      <c r="HS20" s="176">
        <v>18868.12</v>
      </c>
      <c r="HT20" s="8"/>
      <c r="HU20" s="173">
        <f t="shared" si="17"/>
        <v>10.084</v>
      </c>
      <c r="HV20" s="174">
        <f t="shared" si="18"/>
        <v>11.733500000000001</v>
      </c>
      <c r="HW20" s="202">
        <f t="shared" si="19"/>
        <v>18068.120000000003</v>
      </c>
      <c r="HX20" s="175">
        <f t="shared" si="19"/>
        <v>1811.8299999999997</v>
      </c>
      <c r="HY20" s="210">
        <f t="shared" si="1"/>
        <v>0.6264516129032257</v>
      </c>
      <c r="HZ20" s="175">
        <f t="shared" si="2"/>
        <v>1102.382903225807</v>
      </c>
      <c r="IA20" s="183">
        <f t="shared" si="20"/>
        <v>4244.174177419357</v>
      </c>
      <c r="IB20" s="194"/>
      <c r="IC20" s="211">
        <f t="shared" si="26"/>
        <v>11748.39</v>
      </c>
      <c r="ID20" s="212">
        <f t="shared" si="3"/>
        <v>11150.94</v>
      </c>
      <c r="IE20" s="175">
        <f t="shared" si="27"/>
        <v>1193.79</v>
      </c>
      <c r="IF20" s="176">
        <f t="shared" si="4"/>
        <v>1146.98</v>
      </c>
      <c r="IG20" s="213"/>
      <c r="IH20" s="211">
        <f t="shared" si="5"/>
        <v>701.1116129032257</v>
      </c>
      <c r="II20" s="176">
        <f t="shared" si="6"/>
        <v>651.5587096774193</v>
      </c>
    </row>
    <row r="21" spans="1:243" s="171" customFormat="1" ht="12.75">
      <c r="A21" s="171" t="s">
        <v>45</v>
      </c>
      <c r="B21" s="172" t="s">
        <v>70</v>
      </c>
      <c r="C21" s="171">
        <v>6.5</v>
      </c>
      <c r="D21" s="173"/>
      <c r="E21" s="174"/>
      <c r="F21" s="175"/>
      <c r="G21" s="175"/>
      <c r="H21" s="175"/>
      <c r="I21" s="175"/>
      <c r="J21" s="176"/>
      <c r="K21" s="173"/>
      <c r="L21" s="174"/>
      <c r="M21" s="175"/>
      <c r="N21" s="175"/>
      <c r="O21" s="175"/>
      <c r="P21" s="175"/>
      <c r="Q21" s="176"/>
      <c r="R21" s="177"/>
      <c r="S21" s="2"/>
      <c r="T21" s="175"/>
      <c r="U21" s="175"/>
      <c r="V21" s="175"/>
      <c r="W21" s="175"/>
      <c r="X21" s="176"/>
      <c r="Y21" s="173"/>
      <c r="Z21" s="174"/>
      <c r="AA21" s="175"/>
      <c r="AB21" s="175"/>
      <c r="AC21" s="175"/>
      <c r="AD21" s="175"/>
      <c r="AE21" s="176"/>
      <c r="AF21" s="177"/>
      <c r="AG21" s="2"/>
      <c r="AH21" s="2"/>
      <c r="AI21" s="2"/>
      <c r="AJ21" s="2"/>
      <c r="AK21" s="2"/>
      <c r="AL21" s="178"/>
      <c r="AM21" s="173"/>
      <c r="AN21" s="174"/>
      <c r="AO21" s="175"/>
      <c r="AP21" s="175"/>
      <c r="AQ21" s="175"/>
      <c r="AR21" s="175"/>
      <c r="AS21" s="176"/>
      <c r="AT21" s="179">
        <v>7.2</v>
      </c>
      <c r="AU21" s="180">
        <v>7.8</v>
      </c>
      <c r="AV21" s="175">
        <v>259.7</v>
      </c>
      <c r="AW21" s="175">
        <v>35.9</v>
      </c>
      <c r="AX21" s="175">
        <v>764</v>
      </c>
      <c r="AY21" s="175">
        <v>259.7</v>
      </c>
      <c r="AZ21" s="176">
        <v>35</v>
      </c>
      <c r="BA21" s="179">
        <v>7.6</v>
      </c>
      <c r="BB21" s="180">
        <v>8.3</v>
      </c>
      <c r="BC21" s="175">
        <v>406</v>
      </c>
      <c r="BD21" s="175">
        <v>53</v>
      </c>
      <c r="BE21" s="175">
        <v>1056</v>
      </c>
      <c r="BF21" s="175">
        <v>994</v>
      </c>
      <c r="BG21" s="176">
        <v>128</v>
      </c>
      <c r="BH21" s="179">
        <v>7.65</v>
      </c>
      <c r="BI21" s="180">
        <v>8.56</v>
      </c>
      <c r="BJ21" s="175">
        <v>670</v>
      </c>
      <c r="BK21" s="175">
        <v>87</v>
      </c>
      <c r="BL21" s="175">
        <v>2558</v>
      </c>
      <c r="BM21" s="175">
        <v>1664</v>
      </c>
      <c r="BN21" s="176">
        <v>216</v>
      </c>
      <c r="BO21" s="179">
        <v>7.21</v>
      </c>
      <c r="BP21" s="180">
        <v>8.44</v>
      </c>
      <c r="BQ21" s="175">
        <v>648</v>
      </c>
      <c r="BR21" s="175">
        <v>89</v>
      </c>
      <c r="BS21" s="175">
        <v>2687</v>
      </c>
      <c r="BT21" s="175">
        <v>2313</v>
      </c>
      <c r="BU21" s="175">
        <v>306</v>
      </c>
      <c r="BV21" s="179">
        <v>6.92</v>
      </c>
      <c r="BW21" s="180">
        <v>8.55</v>
      </c>
      <c r="BX21" s="175">
        <v>606</v>
      </c>
      <c r="BY21" s="175">
        <v>87</v>
      </c>
      <c r="BZ21" s="181">
        <v>2502</v>
      </c>
      <c r="CA21" s="175">
        <v>2919</v>
      </c>
      <c r="CB21" s="176">
        <v>394</v>
      </c>
      <c r="CC21" s="175"/>
      <c r="CD21" s="182">
        <f t="shared" si="7"/>
        <v>2589.7</v>
      </c>
      <c r="CE21" s="175">
        <f t="shared" si="7"/>
        <v>351.9</v>
      </c>
      <c r="CF21" s="174">
        <f t="shared" si="8"/>
        <v>7.359192952543336</v>
      </c>
      <c r="CG21" s="175">
        <f t="shared" si="9"/>
        <v>46.51538461538462</v>
      </c>
      <c r="CH21" s="183">
        <f t="shared" si="10"/>
        <v>176.75846153846155</v>
      </c>
      <c r="CI21" s="8"/>
      <c r="CJ21" s="179">
        <v>6.98</v>
      </c>
      <c r="CK21" s="180">
        <v>8.6</v>
      </c>
      <c r="CL21" s="175">
        <v>491.16</v>
      </c>
      <c r="CM21" s="175">
        <v>70.36</v>
      </c>
      <c r="CN21" s="181">
        <v>2701.77</v>
      </c>
      <c r="CO21" s="175">
        <v>3410.49</v>
      </c>
      <c r="CP21" s="176">
        <v>464.87</v>
      </c>
      <c r="CQ21" s="179">
        <v>6.65</v>
      </c>
      <c r="CR21" s="180">
        <v>8.4</v>
      </c>
      <c r="CS21" s="175">
        <v>601.44</v>
      </c>
      <c r="CT21" s="175">
        <v>90.48</v>
      </c>
      <c r="CU21" s="181">
        <v>2824</v>
      </c>
      <c r="CV21" s="175">
        <v>4011.94</v>
      </c>
      <c r="CW21" s="176">
        <v>555.87</v>
      </c>
      <c r="CX21" s="179">
        <v>7.54</v>
      </c>
      <c r="CY21" s="180">
        <v>8.77</v>
      </c>
      <c r="CZ21" s="175">
        <v>657.25</v>
      </c>
      <c r="DA21" s="175">
        <v>87.15</v>
      </c>
      <c r="DB21" s="175">
        <v>2825</v>
      </c>
      <c r="DC21" s="175">
        <v>4669.14</v>
      </c>
      <c r="DD21" s="176">
        <v>643.27</v>
      </c>
      <c r="DE21" s="173">
        <v>7.33</v>
      </c>
      <c r="DF21" s="174">
        <v>8.52</v>
      </c>
      <c r="DG21" s="175">
        <v>400.45</v>
      </c>
      <c r="DH21" s="175">
        <v>54.67</v>
      </c>
      <c r="DI21" s="175">
        <v>2736</v>
      </c>
      <c r="DJ21" s="175">
        <v>5069.61</v>
      </c>
      <c r="DK21" s="176">
        <v>698.23</v>
      </c>
      <c r="DL21" s="208"/>
      <c r="DM21" s="209"/>
      <c r="DN21" s="209"/>
      <c r="DO21" s="209"/>
      <c r="DP21" s="8"/>
      <c r="DQ21" s="8"/>
      <c r="DR21" s="186"/>
      <c r="DS21" s="185"/>
      <c r="DT21" s="8"/>
      <c r="DU21" s="8"/>
      <c r="DV21" s="8"/>
      <c r="DW21" s="8"/>
      <c r="DX21" s="8"/>
      <c r="DY21" s="186"/>
      <c r="DZ21" s="185"/>
      <c r="EA21" s="8"/>
      <c r="EB21" s="8"/>
      <c r="EC21" s="8"/>
      <c r="ED21" s="8"/>
      <c r="EE21" s="8"/>
      <c r="EF21" s="186"/>
      <c r="EG21" s="208"/>
      <c r="EH21" s="209"/>
      <c r="EI21" s="8"/>
      <c r="EJ21" s="8"/>
      <c r="EK21" s="8"/>
      <c r="EL21" s="8"/>
      <c r="EM21" s="186"/>
      <c r="EN21" s="209"/>
      <c r="EO21" s="209"/>
      <c r="EP21" s="8"/>
      <c r="EQ21" s="8"/>
      <c r="ER21" s="8"/>
      <c r="ES21" s="8"/>
      <c r="ET21" s="8"/>
      <c r="EU21" s="208"/>
      <c r="EV21" s="209"/>
      <c r="EW21" s="8"/>
      <c r="EX21" s="8"/>
      <c r="EY21" s="8"/>
      <c r="EZ21" s="8"/>
      <c r="FA21" s="186"/>
      <c r="FB21" s="173">
        <v>7.22</v>
      </c>
      <c r="FC21" s="174">
        <v>8.42</v>
      </c>
      <c r="FD21" s="175">
        <v>505.59</v>
      </c>
      <c r="FE21" s="175">
        <v>70.05</v>
      </c>
      <c r="FF21" s="175">
        <v>0</v>
      </c>
      <c r="FG21" s="175">
        <v>5576.17</v>
      </c>
      <c r="FH21" s="175">
        <v>770.48</v>
      </c>
      <c r="FI21" s="173">
        <v>7.16</v>
      </c>
      <c r="FJ21" s="174">
        <v>8.37</v>
      </c>
      <c r="FK21" s="175">
        <v>989.91</v>
      </c>
      <c r="FL21" s="175">
        <v>138.27</v>
      </c>
      <c r="FM21" s="175">
        <v>0</v>
      </c>
      <c r="FN21" s="175">
        <v>6060.5</v>
      </c>
      <c r="FO21" s="176">
        <v>839.07</v>
      </c>
      <c r="FP21" s="8"/>
      <c r="FQ21" s="182">
        <f aca="true" t="shared" si="28" ref="FQ21:FR83">CL21+CS21+CZ21+DG21+DN21+DU21+EB21+EI21+EP21+EW21+FD21+FK21</f>
        <v>3645.8</v>
      </c>
      <c r="FR21" s="175">
        <f t="shared" si="28"/>
        <v>510.98</v>
      </c>
      <c r="FS21" s="174">
        <f t="shared" si="24"/>
        <v>7.134917217895025</v>
      </c>
      <c r="FT21" s="175">
        <f t="shared" si="25"/>
        <v>49.91230769230765</v>
      </c>
      <c r="FU21" s="183">
        <f t="shared" si="16"/>
        <v>194.65799999999982</v>
      </c>
      <c r="FV21" s="8"/>
      <c r="FW21" s="185"/>
      <c r="FX21" s="8"/>
      <c r="FY21" s="8"/>
      <c r="FZ21" s="8"/>
      <c r="GA21" s="8"/>
      <c r="GB21" s="8"/>
      <c r="GC21" s="186"/>
      <c r="GD21" s="173">
        <v>6.4</v>
      </c>
      <c r="GE21" s="174">
        <v>8.23</v>
      </c>
      <c r="GF21" s="175">
        <v>639.18</v>
      </c>
      <c r="GG21" s="175">
        <v>99.77</v>
      </c>
      <c r="GH21" s="175"/>
      <c r="GI21" s="175">
        <v>6699.67</v>
      </c>
      <c r="GJ21" s="175">
        <v>939.41</v>
      </c>
      <c r="GK21" s="173">
        <v>6.59</v>
      </c>
      <c r="GL21" s="174">
        <v>8.14</v>
      </c>
      <c r="GM21" s="175">
        <v>707.39</v>
      </c>
      <c r="GN21" s="175">
        <v>107.31</v>
      </c>
      <c r="GO21" s="175">
        <v>0</v>
      </c>
      <c r="GP21" s="175">
        <v>7980.73</v>
      </c>
      <c r="GQ21" s="176">
        <v>1132.27</v>
      </c>
      <c r="GR21" s="173">
        <v>7.67</v>
      </c>
      <c r="GS21" s="174">
        <v>8.35</v>
      </c>
      <c r="GT21" s="175">
        <v>381.35</v>
      </c>
      <c r="GU21" s="175">
        <v>49.75</v>
      </c>
      <c r="GV21" s="175">
        <v>0</v>
      </c>
      <c r="GW21" s="175">
        <v>8362.06</v>
      </c>
      <c r="GX21" s="175">
        <v>1182.4</v>
      </c>
      <c r="GY21" s="185"/>
      <c r="GZ21" s="8"/>
      <c r="HA21" s="8"/>
      <c r="HB21" s="8"/>
      <c r="HC21" s="8"/>
      <c r="HD21" s="8"/>
      <c r="HE21" s="186"/>
      <c r="HF21" s="208"/>
      <c r="HG21" s="209"/>
      <c r="HH21" s="8"/>
      <c r="HI21" s="8"/>
      <c r="HJ21" s="8"/>
      <c r="HK21" s="8"/>
      <c r="HL21" s="8"/>
      <c r="HM21" s="173">
        <v>7.83</v>
      </c>
      <c r="HN21" s="174">
        <v>8.38</v>
      </c>
      <c r="HO21" s="175">
        <v>1000.67</v>
      </c>
      <c r="HP21" s="175">
        <v>127.72</v>
      </c>
      <c r="HQ21" s="175">
        <v>0</v>
      </c>
      <c r="HR21" s="175">
        <v>10380.91</v>
      </c>
      <c r="HS21" s="176">
        <v>1441.58</v>
      </c>
      <c r="HT21" s="8"/>
      <c r="HU21" s="173">
        <f t="shared" si="17"/>
        <v>7.196666666666667</v>
      </c>
      <c r="HV21" s="174">
        <f t="shared" si="18"/>
        <v>8.388666666666666</v>
      </c>
      <c r="HW21" s="202">
        <f t="shared" si="19"/>
        <v>8964.09</v>
      </c>
      <c r="HX21" s="175">
        <f t="shared" si="19"/>
        <v>1247.4299999999998</v>
      </c>
      <c r="HY21" s="210">
        <f t="shared" si="1"/>
        <v>0.10717948717948726</v>
      </c>
      <c r="HZ21" s="175">
        <f t="shared" si="2"/>
        <v>131.66076923076935</v>
      </c>
      <c r="IA21" s="183">
        <f t="shared" si="20"/>
        <v>506.893961538462</v>
      </c>
      <c r="IB21" s="194"/>
      <c r="IC21" s="211">
        <f t="shared" si="26"/>
        <v>6060.5</v>
      </c>
      <c r="ID21" s="212">
        <f t="shared" si="3"/>
        <v>6235.499999999999</v>
      </c>
      <c r="IE21" s="175">
        <f t="shared" si="27"/>
        <v>839.07</v>
      </c>
      <c r="IF21" s="176">
        <f t="shared" si="4"/>
        <v>862.88</v>
      </c>
      <c r="IG21" s="229"/>
      <c r="IH21" s="211">
        <f t="shared" si="5"/>
        <v>93.31461538461531</v>
      </c>
      <c r="II21" s="176">
        <f t="shared" si="6"/>
        <v>96.42769230769215</v>
      </c>
    </row>
    <row r="22" spans="1:243" s="171" customFormat="1" ht="12.75">
      <c r="A22" s="171" t="s">
        <v>45</v>
      </c>
      <c r="B22" s="1" t="s">
        <v>71</v>
      </c>
      <c r="C22" s="171">
        <v>6.5</v>
      </c>
      <c r="D22" s="173"/>
      <c r="E22" s="174"/>
      <c r="F22" s="175"/>
      <c r="G22" s="175"/>
      <c r="H22" s="175"/>
      <c r="I22" s="175"/>
      <c r="J22" s="176"/>
      <c r="K22" s="173"/>
      <c r="L22" s="174"/>
      <c r="M22" s="175"/>
      <c r="N22" s="175"/>
      <c r="O22" s="175"/>
      <c r="P22" s="175"/>
      <c r="Q22" s="176"/>
      <c r="R22" s="177"/>
      <c r="S22" s="2"/>
      <c r="T22" s="175"/>
      <c r="U22" s="175"/>
      <c r="V22" s="175"/>
      <c r="W22" s="175"/>
      <c r="X22" s="176"/>
      <c r="Y22" s="173"/>
      <c r="Z22" s="174"/>
      <c r="AA22" s="175"/>
      <c r="AB22" s="175"/>
      <c r="AC22" s="175"/>
      <c r="AD22" s="175"/>
      <c r="AE22" s="176"/>
      <c r="AF22" s="177"/>
      <c r="AG22" s="2"/>
      <c r="AH22" s="2"/>
      <c r="AI22" s="2"/>
      <c r="AJ22" s="2"/>
      <c r="AK22" s="2"/>
      <c r="AL22" s="178"/>
      <c r="AM22" s="173"/>
      <c r="AN22" s="174"/>
      <c r="AO22" s="175"/>
      <c r="AP22" s="175"/>
      <c r="AQ22" s="175"/>
      <c r="AR22" s="175"/>
      <c r="AS22" s="176"/>
      <c r="AT22" s="179"/>
      <c r="AU22" s="180"/>
      <c r="AV22" s="175"/>
      <c r="AW22" s="175"/>
      <c r="AX22" s="175"/>
      <c r="AY22" s="175"/>
      <c r="AZ22" s="176"/>
      <c r="BA22" s="179"/>
      <c r="BB22" s="180"/>
      <c r="BC22" s="175"/>
      <c r="BD22" s="175"/>
      <c r="BE22" s="175"/>
      <c r="BF22" s="175"/>
      <c r="BG22" s="176"/>
      <c r="BH22" s="179"/>
      <c r="BI22" s="180"/>
      <c r="BJ22" s="175"/>
      <c r="BK22" s="175"/>
      <c r="BL22" s="175"/>
      <c r="BM22" s="175"/>
      <c r="BN22" s="176"/>
      <c r="BO22" s="179"/>
      <c r="BP22" s="180"/>
      <c r="BQ22" s="175"/>
      <c r="BR22" s="175"/>
      <c r="BS22" s="175"/>
      <c r="BT22" s="175"/>
      <c r="BU22" s="175"/>
      <c r="BV22" s="179"/>
      <c r="BW22" s="180"/>
      <c r="BX22" s="175"/>
      <c r="BY22" s="175"/>
      <c r="BZ22" s="181"/>
      <c r="CA22" s="175"/>
      <c r="CB22" s="176"/>
      <c r="CC22" s="175"/>
      <c r="CD22" s="182">
        <f t="shared" si="7"/>
        <v>0</v>
      </c>
      <c r="CE22" s="175">
        <f t="shared" si="7"/>
        <v>0</v>
      </c>
      <c r="CF22" s="174"/>
      <c r="CG22" s="175">
        <f t="shared" si="9"/>
        <v>0</v>
      </c>
      <c r="CH22" s="183">
        <f t="shared" si="10"/>
        <v>0</v>
      </c>
      <c r="CI22" s="8"/>
      <c r="CJ22" s="179"/>
      <c r="CK22" s="180"/>
      <c r="CL22" s="175"/>
      <c r="CM22" s="175"/>
      <c r="CN22" s="181"/>
      <c r="CO22" s="175"/>
      <c r="CP22" s="176"/>
      <c r="CQ22" s="179"/>
      <c r="CR22" s="180"/>
      <c r="CS22" s="175"/>
      <c r="CT22" s="175"/>
      <c r="CU22" s="181"/>
      <c r="CV22" s="175"/>
      <c r="CW22" s="176"/>
      <c r="CX22" s="179">
        <v>9.59</v>
      </c>
      <c r="CY22" s="180">
        <v>10.5</v>
      </c>
      <c r="CZ22" s="175">
        <v>262.59</v>
      </c>
      <c r="DA22" s="175">
        <v>27.38</v>
      </c>
      <c r="DB22" s="175">
        <v>1900</v>
      </c>
      <c r="DC22" s="175">
        <v>585.81</v>
      </c>
      <c r="DD22" s="176">
        <v>70.19</v>
      </c>
      <c r="DE22" s="173">
        <v>10.42</v>
      </c>
      <c r="DF22" s="174">
        <v>11.45</v>
      </c>
      <c r="DG22" s="175">
        <v>1389.57</v>
      </c>
      <c r="DH22" s="175">
        <v>133.39</v>
      </c>
      <c r="DI22" s="175">
        <v>1538</v>
      </c>
      <c r="DJ22" s="175">
        <v>1975.4</v>
      </c>
      <c r="DK22" s="176">
        <v>204.27</v>
      </c>
      <c r="DL22" s="208"/>
      <c r="DM22" s="209"/>
      <c r="DN22" s="209"/>
      <c r="DO22" s="209"/>
      <c r="DP22" s="8"/>
      <c r="DQ22" s="8"/>
      <c r="DR22" s="186"/>
      <c r="DS22" s="185"/>
      <c r="DT22" s="8"/>
      <c r="DU22" s="8"/>
      <c r="DV22" s="8"/>
      <c r="DW22" s="8"/>
      <c r="DX22" s="8"/>
      <c r="DY22" s="186"/>
      <c r="DZ22" s="185"/>
      <c r="EA22" s="8"/>
      <c r="EB22" s="8"/>
      <c r="EC22" s="8"/>
      <c r="ED22" s="8"/>
      <c r="EE22" s="8"/>
      <c r="EF22" s="186"/>
      <c r="EG22" s="173">
        <v>10.74</v>
      </c>
      <c r="EH22" s="174">
        <v>11.68</v>
      </c>
      <c r="EI22" s="175">
        <v>1644.25</v>
      </c>
      <c r="EJ22" s="175">
        <v>153.11</v>
      </c>
      <c r="EK22" s="175">
        <v>1738.79</v>
      </c>
      <c r="EL22" s="175">
        <v>3619.56</v>
      </c>
      <c r="EM22" s="176">
        <v>358.03</v>
      </c>
      <c r="EN22" s="174">
        <v>11.04</v>
      </c>
      <c r="EO22" s="174">
        <v>11.93</v>
      </c>
      <c r="EP22" s="175">
        <v>1561.65</v>
      </c>
      <c r="EQ22" s="175">
        <v>141.42</v>
      </c>
      <c r="ER22" s="175">
        <v>0</v>
      </c>
      <c r="ES22" s="175">
        <v>5181.25</v>
      </c>
      <c r="ET22" s="175">
        <v>500.32</v>
      </c>
      <c r="EU22" s="173">
        <v>10.9</v>
      </c>
      <c r="EV22" s="174">
        <v>11.98</v>
      </c>
      <c r="EW22" s="175">
        <v>1331.57</v>
      </c>
      <c r="EX22" s="175">
        <v>122.15</v>
      </c>
      <c r="EY22" s="175">
        <v>0</v>
      </c>
      <c r="EZ22" s="175">
        <v>6512.81</v>
      </c>
      <c r="FA22" s="176">
        <v>623.01</v>
      </c>
      <c r="FB22" s="173">
        <v>10.54</v>
      </c>
      <c r="FC22" s="174">
        <v>11.74</v>
      </c>
      <c r="FD22" s="175">
        <v>1364.62</v>
      </c>
      <c r="FE22" s="175">
        <v>129.4</v>
      </c>
      <c r="FF22" s="175">
        <v>0</v>
      </c>
      <c r="FG22" s="175">
        <v>7877.41</v>
      </c>
      <c r="FH22" s="175">
        <v>752.89</v>
      </c>
      <c r="FI22" s="173">
        <v>10.49</v>
      </c>
      <c r="FJ22" s="174">
        <v>11.72</v>
      </c>
      <c r="FK22" s="175">
        <v>1298.08</v>
      </c>
      <c r="FL22" s="175">
        <v>123.77</v>
      </c>
      <c r="FM22" s="175">
        <v>0</v>
      </c>
      <c r="FN22" s="175">
        <v>9175.57</v>
      </c>
      <c r="FO22" s="176">
        <v>877.23</v>
      </c>
      <c r="FP22" s="8"/>
      <c r="FQ22" s="182">
        <f t="shared" si="28"/>
        <v>8852.329999999998</v>
      </c>
      <c r="FR22" s="175">
        <f t="shared" si="28"/>
        <v>830.6199999999999</v>
      </c>
      <c r="FS22" s="174">
        <f t="shared" si="24"/>
        <v>10.657496809612097</v>
      </c>
      <c r="FT22" s="175">
        <f t="shared" si="25"/>
        <v>531.2769230769229</v>
      </c>
      <c r="FU22" s="183">
        <f t="shared" si="16"/>
        <v>2071.979999999999</v>
      </c>
      <c r="FV22" s="8"/>
      <c r="FW22" s="185"/>
      <c r="FX22" s="8"/>
      <c r="FY22" s="8"/>
      <c r="FZ22" s="8"/>
      <c r="GA22" s="8"/>
      <c r="GB22" s="8"/>
      <c r="GC22" s="186"/>
      <c r="GD22" s="173">
        <v>9.88</v>
      </c>
      <c r="GE22" s="174">
        <v>11.45</v>
      </c>
      <c r="GF22" s="175">
        <v>1432.87</v>
      </c>
      <c r="GG22" s="175">
        <v>144.98</v>
      </c>
      <c r="GH22" s="175"/>
      <c r="GI22" s="175">
        <v>10608.52</v>
      </c>
      <c r="GJ22" s="175">
        <v>1023.03</v>
      </c>
      <c r="GK22" s="173">
        <v>9.88</v>
      </c>
      <c r="GL22" s="174">
        <v>11.26</v>
      </c>
      <c r="GM22" s="175">
        <v>1575.29</v>
      </c>
      <c r="GN22" s="175">
        <v>159.37</v>
      </c>
      <c r="GO22" s="175">
        <v>0</v>
      </c>
      <c r="GP22" s="175">
        <v>13489.54</v>
      </c>
      <c r="GQ22" s="176">
        <v>1315.43</v>
      </c>
      <c r="GR22" s="173">
        <v>11.04</v>
      </c>
      <c r="GS22" s="174">
        <v>11.87</v>
      </c>
      <c r="GT22" s="175">
        <v>1490.8</v>
      </c>
      <c r="GU22" s="175">
        <v>135.05</v>
      </c>
      <c r="GV22" s="175">
        <v>0</v>
      </c>
      <c r="GW22" s="175">
        <v>14980.3</v>
      </c>
      <c r="GX22" s="175">
        <v>1451.16</v>
      </c>
      <c r="GY22" s="173">
        <v>11.07</v>
      </c>
      <c r="GZ22" s="174">
        <v>11.78</v>
      </c>
      <c r="HA22" s="175">
        <v>1658.05</v>
      </c>
      <c r="HB22" s="175">
        <v>149.78</v>
      </c>
      <c r="HC22" s="175"/>
      <c r="HD22" s="175">
        <v>16638.34</v>
      </c>
      <c r="HE22" s="176">
        <v>1601.51</v>
      </c>
      <c r="HF22" s="173">
        <v>8.43</v>
      </c>
      <c r="HG22" s="174">
        <v>9.25</v>
      </c>
      <c r="HH22" s="175">
        <v>1169.38</v>
      </c>
      <c r="HI22" s="175">
        <v>138.76</v>
      </c>
      <c r="HJ22" s="175">
        <v>0</v>
      </c>
      <c r="HK22" s="175">
        <v>17807.72</v>
      </c>
      <c r="HL22" s="175">
        <v>1740.92</v>
      </c>
      <c r="HM22" s="173">
        <v>8.65</v>
      </c>
      <c r="HN22" s="174">
        <v>9.4</v>
      </c>
      <c r="HO22" s="175">
        <v>1177.6</v>
      </c>
      <c r="HP22" s="175">
        <v>136.18</v>
      </c>
      <c r="HQ22" s="175">
        <v>0</v>
      </c>
      <c r="HR22" s="175">
        <v>18985.26</v>
      </c>
      <c r="HS22" s="176">
        <v>1877.76</v>
      </c>
      <c r="HT22" s="8"/>
      <c r="HU22" s="173">
        <f t="shared" si="17"/>
        <v>10.205384615384615</v>
      </c>
      <c r="HV22" s="174">
        <f t="shared" si="18"/>
        <v>11.231538461538461</v>
      </c>
      <c r="HW22" s="202">
        <f t="shared" si="19"/>
        <v>17356.32</v>
      </c>
      <c r="HX22" s="175">
        <f t="shared" si="19"/>
        <v>1694.7400000000002</v>
      </c>
      <c r="HY22" s="210">
        <f t="shared" si="1"/>
        <v>0.5700591715976331</v>
      </c>
      <c r="HZ22" s="175">
        <f t="shared" si="2"/>
        <v>975.4630769230766</v>
      </c>
      <c r="IA22" s="183">
        <f t="shared" si="20"/>
        <v>3755.532846153845</v>
      </c>
      <c r="IB22" s="194"/>
      <c r="IC22" s="211">
        <f t="shared" si="26"/>
        <v>9175.57</v>
      </c>
      <c r="ID22" s="212">
        <f t="shared" si="3"/>
        <v>8852.33</v>
      </c>
      <c r="IE22" s="175">
        <f t="shared" si="27"/>
        <v>877.23</v>
      </c>
      <c r="IF22" s="176">
        <f t="shared" si="4"/>
        <v>830.62</v>
      </c>
      <c r="IG22" s="175"/>
      <c r="IH22" s="211">
        <f t="shared" si="5"/>
        <v>534.3961538461538</v>
      </c>
      <c r="II22" s="176">
        <f t="shared" si="6"/>
        <v>531.276923076923</v>
      </c>
    </row>
    <row r="23" spans="1:243" s="171" customFormat="1" ht="12.75">
      <c r="A23" s="171" t="s">
        <v>45</v>
      </c>
      <c r="B23" s="1" t="s">
        <v>72</v>
      </c>
      <c r="C23" s="171">
        <v>6.5</v>
      </c>
      <c r="D23" s="173"/>
      <c r="E23" s="174"/>
      <c r="F23" s="175"/>
      <c r="G23" s="175"/>
      <c r="H23" s="175"/>
      <c r="I23" s="175"/>
      <c r="J23" s="176"/>
      <c r="K23" s="173"/>
      <c r="L23" s="174"/>
      <c r="M23" s="175"/>
      <c r="N23" s="175"/>
      <c r="O23" s="175"/>
      <c r="P23" s="175"/>
      <c r="Q23" s="176"/>
      <c r="R23" s="177"/>
      <c r="S23" s="2"/>
      <c r="T23" s="175"/>
      <c r="U23" s="175"/>
      <c r="V23" s="175"/>
      <c r="W23" s="175"/>
      <c r="X23" s="176"/>
      <c r="Y23" s="173"/>
      <c r="Z23" s="174"/>
      <c r="AA23" s="175"/>
      <c r="AB23" s="175"/>
      <c r="AC23" s="175"/>
      <c r="AD23" s="175"/>
      <c r="AE23" s="176"/>
      <c r="AF23" s="177"/>
      <c r="AG23" s="2"/>
      <c r="AH23" s="2"/>
      <c r="AI23" s="2"/>
      <c r="AJ23" s="2"/>
      <c r="AK23" s="2"/>
      <c r="AL23" s="178"/>
      <c r="AM23" s="173"/>
      <c r="AN23" s="174"/>
      <c r="AO23" s="175"/>
      <c r="AP23" s="175"/>
      <c r="AQ23" s="175"/>
      <c r="AR23" s="175"/>
      <c r="AS23" s="176"/>
      <c r="AT23" s="179"/>
      <c r="AU23" s="180"/>
      <c r="AV23" s="175"/>
      <c r="AW23" s="175"/>
      <c r="AX23" s="175"/>
      <c r="AY23" s="175"/>
      <c r="AZ23" s="176"/>
      <c r="BA23" s="179"/>
      <c r="BB23" s="180"/>
      <c r="BC23" s="175"/>
      <c r="BD23" s="175"/>
      <c r="BE23" s="175"/>
      <c r="BF23" s="175"/>
      <c r="BG23" s="176"/>
      <c r="BH23" s="179"/>
      <c r="BI23" s="180"/>
      <c r="BJ23" s="175"/>
      <c r="BK23" s="175"/>
      <c r="BL23" s="175"/>
      <c r="BM23" s="175"/>
      <c r="BN23" s="176"/>
      <c r="BO23" s="179"/>
      <c r="BP23" s="180"/>
      <c r="BQ23" s="175"/>
      <c r="BR23" s="175"/>
      <c r="BS23" s="175"/>
      <c r="BT23" s="175"/>
      <c r="BU23" s="175"/>
      <c r="BV23" s="179"/>
      <c r="BW23" s="180"/>
      <c r="BX23" s="175"/>
      <c r="BY23" s="175"/>
      <c r="BZ23" s="181"/>
      <c r="CA23" s="175"/>
      <c r="CB23" s="176"/>
      <c r="CC23" s="175"/>
      <c r="CD23" s="182">
        <f t="shared" si="7"/>
        <v>0</v>
      </c>
      <c r="CE23" s="175">
        <f t="shared" si="7"/>
        <v>0</v>
      </c>
      <c r="CF23" s="174"/>
      <c r="CG23" s="175">
        <f t="shared" si="9"/>
        <v>0</v>
      </c>
      <c r="CH23" s="183">
        <f t="shared" si="10"/>
        <v>0</v>
      </c>
      <c r="CI23" s="8"/>
      <c r="CJ23" s="179"/>
      <c r="CK23" s="180"/>
      <c r="CL23" s="175"/>
      <c r="CM23" s="175"/>
      <c r="CN23" s="181"/>
      <c r="CO23" s="175"/>
      <c r="CP23" s="176"/>
      <c r="CQ23" s="179"/>
      <c r="CR23" s="180"/>
      <c r="CS23" s="175"/>
      <c r="CT23" s="175"/>
      <c r="CU23" s="181"/>
      <c r="CV23" s="175"/>
      <c r="CW23" s="176"/>
      <c r="CX23" s="179">
        <v>7.86</v>
      </c>
      <c r="CY23" s="180">
        <v>8.71</v>
      </c>
      <c r="CZ23" s="175">
        <v>141.46</v>
      </c>
      <c r="DA23" s="175">
        <v>18</v>
      </c>
      <c r="DB23" s="175">
        <v>3683</v>
      </c>
      <c r="DC23" s="175">
        <v>472.16</v>
      </c>
      <c r="DD23" s="176">
        <v>55.27</v>
      </c>
      <c r="DE23" s="173">
        <v>8.3</v>
      </c>
      <c r="DF23" s="174">
        <v>9.05</v>
      </c>
      <c r="DG23" s="175">
        <v>1233.23</v>
      </c>
      <c r="DH23" s="175">
        <v>148.5</v>
      </c>
      <c r="DI23" s="175">
        <v>3176</v>
      </c>
      <c r="DJ23" s="175">
        <v>1705.45</v>
      </c>
      <c r="DK23" s="176">
        <v>204.8</v>
      </c>
      <c r="DL23" s="208"/>
      <c r="DM23" s="209"/>
      <c r="DN23" s="209"/>
      <c r="DO23" s="209"/>
      <c r="DP23" s="8"/>
      <c r="DQ23" s="8"/>
      <c r="DR23" s="186"/>
      <c r="DS23" s="185"/>
      <c r="DT23" s="8"/>
      <c r="DU23" s="8"/>
      <c r="DV23" s="8"/>
      <c r="DW23" s="8"/>
      <c r="DX23" s="8"/>
      <c r="DY23" s="186"/>
      <c r="DZ23" s="185"/>
      <c r="EA23" s="8"/>
      <c r="EB23" s="8"/>
      <c r="EC23" s="8"/>
      <c r="ED23" s="8"/>
      <c r="EE23" s="8"/>
      <c r="EF23" s="186"/>
      <c r="EG23" s="173">
        <v>8.69</v>
      </c>
      <c r="EH23" s="174">
        <v>9.76</v>
      </c>
      <c r="EI23" s="175">
        <v>668.87</v>
      </c>
      <c r="EJ23" s="175">
        <v>76.96</v>
      </c>
      <c r="EK23" s="175">
        <v>3374</v>
      </c>
      <c r="EL23" s="175">
        <v>2374.25</v>
      </c>
      <c r="EM23" s="176">
        <v>282.06</v>
      </c>
      <c r="EN23" s="174">
        <v>8.82</v>
      </c>
      <c r="EO23" s="174">
        <v>9.83</v>
      </c>
      <c r="EP23" s="175">
        <v>893.89</v>
      </c>
      <c r="EQ23" s="175">
        <v>101.3</v>
      </c>
      <c r="ER23" s="175">
        <v>0</v>
      </c>
      <c r="ES23" s="175">
        <v>3268.08</v>
      </c>
      <c r="ET23" s="175">
        <v>384.05</v>
      </c>
      <c r="EU23" s="173">
        <v>8.83</v>
      </c>
      <c r="EV23" s="174">
        <v>10.1</v>
      </c>
      <c r="EW23" s="175">
        <v>1229.27</v>
      </c>
      <c r="EX23" s="175">
        <v>139.11</v>
      </c>
      <c r="EY23" s="175">
        <v>0</v>
      </c>
      <c r="EZ23" s="175">
        <v>4497.38</v>
      </c>
      <c r="FA23" s="176">
        <v>524.26</v>
      </c>
      <c r="FB23" s="173">
        <v>8.88</v>
      </c>
      <c r="FC23" s="174">
        <v>10.37</v>
      </c>
      <c r="FD23" s="175">
        <v>1098.45</v>
      </c>
      <c r="FE23" s="175">
        <v>123.63</v>
      </c>
      <c r="FF23" s="175">
        <v>0</v>
      </c>
      <c r="FG23" s="175">
        <v>5595.81</v>
      </c>
      <c r="FH23" s="175">
        <v>648.62</v>
      </c>
      <c r="FI23" s="173">
        <v>9.01</v>
      </c>
      <c r="FJ23" s="174">
        <v>10.63</v>
      </c>
      <c r="FK23" s="175">
        <v>1061.26</v>
      </c>
      <c r="FL23" s="175">
        <v>117.71</v>
      </c>
      <c r="FM23" s="175">
        <v>0</v>
      </c>
      <c r="FN23" s="175">
        <v>6656.97</v>
      </c>
      <c r="FO23" s="176">
        <v>767.4</v>
      </c>
      <c r="FP23" s="8"/>
      <c r="FQ23" s="182">
        <f t="shared" si="28"/>
        <v>6326.429999999999</v>
      </c>
      <c r="FR23" s="175">
        <f t="shared" si="28"/>
        <v>725.21</v>
      </c>
      <c r="FS23" s="174">
        <f t="shared" si="24"/>
        <v>8.723583513740847</v>
      </c>
      <c r="FT23" s="175">
        <f t="shared" si="25"/>
        <v>248.08692307692297</v>
      </c>
      <c r="FU23" s="183">
        <f t="shared" si="16"/>
        <v>967.5389999999995</v>
      </c>
      <c r="FV23" s="8"/>
      <c r="FW23" s="185"/>
      <c r="FX23" s="8"/>
      <c r="FY23" s="8"/>
      <c r="FZ23" s="8"/>
      <c r="GA23" s="8"/>
      <c r="GB23" s="8"/>
      <c r="GC23" s="186"/>
      <c r="GD23" s="173">
        <v>8.73</v>
      </c>
      <c r="GE23" s="174">
        <v>10.33</v>
      </c>
      <c r="GF23" s="175">
        <v>1293.75</v>
      </c>
      <c r="GG23" s="175">
        <v>148.22</v>
      </c>
      <c r="GH23" s="175"/>
      <c r="GI23" s="175">
        <v>7950.61</v>
      </c>
      <c r="GJ23" s="175">
        <v>916.84</v>
      </c>
      <c r="GK23" s="173">
        <v>8.8</v>
      </c>
      <c r="GL23" s="174">
        <v>10.26</v>
      </c>
      <c r="GM23" s="175">
        <v>1259.33</v>
      </c>
      <c r="GN23" s="175">
        <v>143.11</v>
      </c>
      <c r="GO23" s="175">
        <v>0</v>
      </c>
      <c r="GP23" s="175">
        <v>10438.95</v>
      </c>
      <c r="GQ23" s="176">
        <v>1201.86</v>
      </c>
      <c r="GR23" s="173">
        <v>8.9</v>
      </c>
      <c r="GS23" s="174">
        <v>10.16</v>
      </c>
      <c r="GT23" s="175">
        <v>1195.78</v>
      </c>
      <c r="GU23" s="175">
        <v>134.38</v>
      </c>
      <c r="GV23" s="175">
        <v>0</v>
      </c>
      <c r="GW23" s="175">
        <v>11634.7</v>
      </c>
      <c r="GX23" s="175">
        <v>1337.33</v>
      </c>
      <c r="GY23" s="173">
        <v>9.04</v>
      </c>
      <c r="GZ23" s="174">
        <v>10.19</v>
      </c>
      <c r="HA23" s="175">
        <v>1310.07</v>
      </c>
      <c r="HB23" s="175">
        <v>144.83</v>
      </c>
      <c r="HC23" s="175"/>
      <c r="HD23" s="175">
        <v>12944.63</v>
      </c>
      <c r="HE23" s="176">
        <v>1482.95</v>
      </c>
      <c r="HF23" s="173">
        <v>9.09</v>
      </c>
      <c r="HG23" s="174">
        <v>10.22</v>
      </c>
      <c r="HH23" s="175">
        <v>1397.9</v>
      </c>
      <c r="HI23" s="175">
        <v>153.75</v>
      </c>
      <c r="HJ23" s="175">
        <v>0</v>
      </c>
      <c r="HK23" s="175">
        <v>14342.57</v>
      </c>
      <c r="HL23" s="175">
        <v>1637.52</v>
      </c>
      <c r="HM23" s="173">
        <v>9.22</v>
      </c>
      <c r="HN23" s="174">
        <v>10.33</v>
      </c>
      <c r="HO23" s="175">
        <v>1449.55</v>
      </c>
      <c r="HP23" s="175">
        <v>157.17</v>
      </c>
      <c r="HQ23" s="175">
        <v>0</v>
      </c>
      <c r="HR23" s="175">
        <v>15792.16</v>
      </c>
      <c r="HS23" s="176">
        <v>1795.94</v>
      </c>
      <c r="HT23" s="8"/>
      <c r="HU23" s="173">
        <f t="shared" si="17"/>
        <v>8.782307692307691</v>
      </c>
      <c r="HV23" s="174">
        <f t="shared" si="18"/>
        <v>9.995384615384616</v>
      </c>
      <c r="HW23" s="202">
        <f t="shared" si="19"/>
        <v>14232.81</v>
      </c>
      <c r="HX23" s="175">
        <f t="shared" si="19"/>
        <v>1606.6700000000003</v>
      </c>
      <c r="HY23" s="210">
        <f t="shared" si="1"/>
        <v>0.35112426035502947</v>
      </c>
      <c r="HZ23" s="175">
        <f t="shared" si="2"/>
        <v>582.9930769230766</v>
      </c>
      <c r="IA23" s="183">
        <f t="shared" si="20"/>
        <v>2244.523346153845</v>
      </c>
      <c r="IB23" s="194"/>
      <c r="IC23" s="211">
        <f t="shared" si="26"/>
        <v>6656.97</v>
      </c>
      <c r="ID23" s="212">
        <f t="shared" si="3"/>
        <v>6326.429999999999</v>
      </c>
      <c r="IE23" s="175">
        <f t="shared" si="27"/>
        <v>767.4</v>
      </c>
      <c r="IF23" s="176">
        <f t="shared" si="4"/>
        <v>725.21</v>
      </c>
      <c r="IG23" s="175"/>
      <c r="IH23" s="211">
        <f t="shared" si="5"/>
        <v>256.74923076923085</v>
      </c>
      <c r="II23" s="176">
        <f t="shared" si="6"/>
        <v>248.08692307692297</v>
      </c>
    </row>
    <row r="24" spans="1:243" s="171" customFormat="1" ht="12.75">
      <c r="A24" s="171" t="s">
        <v>45</v>
      </c>
      <c r="B24" s="1" t="s">
        <v>73</v>
      </c>
      <c r="C24" s="171">
        <v>6.5</v>
      </c>
      <c r="D24" s="173"/>
      <c r="E24" s="174"/>
      <c r="F24" s="175"/>
      <c r="G24" s="175"/>
      <c r="H24" s="175"/>
      <c r="I24" s="175"/>
      <c r="J24" s="176"/>
      <c r="K24" s="173"/>
      <c r="L24" s="174"/>
      <c r="M24" s="175"/>
      <c r="N24" s="175"/>
      <c r="O24" s="175"/>
      <c r="P24" s="175"/>
      <c r="Q24" s="176"/>
      <c r="R24" s="177"/>
      <c r="S24" s="2"/>
      <c r="T24" s="175"/>
      <c r="U24" s="175"/>
      <c r="V24" s="175"/>
      <c r="W24" s="175"/>
      <c r="X24" s="176"/>
      <c r="Y24" s="173"/>
      <c r="Z24" s="174"/>
      <c r="AA24" s="175"/>
      <c r="AB24" s="175"/>
      <c r="AC24" s="175"/>
      <c r="AD24" s="175"/>
      <c r="AE24" s="176"/>
      <c r="AF24" s="177"/>
      <c r="AG24" s="2"/>
      <c r="AH24" s="2"/>
      <c r="AI24" s="2"/>
      <c r="AJ24" s="2"/>
      <c r="AK24" s="2"/>
      <c r="AL24" s="178"/>
      <c r="AM24" s="173"/>
      <c r="AN24" s="174"/>
      <c r="AO24" s="175"/>
      <c r="AP24" s="175"/>
      <c r="AQ24" s="175"/>
      <c r="AR24" s="175"/>
      <c r="AS24" s="176"/>
      <c r="AT24" s="179"/>
      <c r="AU24" s="180"/>
      <c r="AV24" s="175"/>
      <c r="AW24" s="175"/>
      <c r="AX24" s="175"/>
      <c r="AY24" s="175"/>
      <c r="AZ24" s="176"/>
      <c r="BA24" s="179"/>
      <c r="BB24" s="180"/>
      <c r="BC24" s="175"/>
      <c r="BD24" s="175"/>
      <c r="BE24" s="175"/>
      <c r="BF24" s="175"/>
      <c r="BG24" s="176"/>
      <c r="BH24" s="179"/>
      <c r="BI24" s="180"/>
      <c r="BJ24" s="175"/>
      <c r="BK24" s="175"/>
      <c r="BL24" s="175"/>
      <c r="BM24" s="175"/>
      <c r="BN24" s="176"/>
      <c r="BO24" s="179"/>
      <c r="BP24" s="180"/>
      <c r="BQ24" s="175"/>
      <c r="BR24" s="175"/>
      <c r="BS24" s="175"/>
      <c r="BT24" s="175"/>
      <c r="BU24" s="175"/>
      <c r="BV24" s="179"/>
      <c r="BW24" s="180"/>
      <c r="BX24" s="175"/>
      <c r="BY24" s="175"/>
      <c r="BZ24" s="181"/>
      <c r="CA24" s="175"/>
      <c r="CB24" s="176"/>
      <c r="CC24" s="175"/>
      <c r="CD24" s="182">
        <f t="shared" si="7"/>
        <v>0</v>
      </c>
      <c r="CE24" s="175">
        <f t="shared" si="7"/>
        <v>0</v>
      </c>
      <c r="CF24" s="174"/>
      <c r="CG24" s="175">
        <f t="shared" si="9"/>
        <v>0</v>
      </c>
      <c r="CH24" s="183">
        <f t="shared" si="10"/>
        <v>0</v>
      </c>
      <c r="CI24" s="8"/>
      <c r="CJ24" s="179"/>
      <c r="CK24" s="180"/>
      <c r="CL24" s="175"/>
      <c r="CM24" s="175"/>
      <c r="CN24" s="181"/>
      <c r="CO24" s="175"/>
      <c r="CP24" s="176"/>
      <c r="CQ24" s="179"/>
      <c r="CR24" s="180"/>
      <c r="CS24" s="175"/>
      <c r="CT24" s="175"/>
      <c r="CU24" s="181"/>
      <c r="CV24" s="175"/>
      <c r="CW24" s="176"/>
      <c r="CX24" s="179">
        <v>9.82</v>
      </c>
      <c r="CY24" s="180">
        <v>10.34</v>
      </c>
      <c r="CZ24" s="175">
        <v>779.44</v>
      </c>
      <c r="DA24" s="175">
        <v>79.35</v>
      </c>
      <c r="DB24" s="175">
        <v>2258</v>
      </c>
      <c r="DC24" s="175">
        <v>1111.81</v>
      </c>
      <c r="DD24" s="176">
        <v>120.73</v>
      </c>
      <c r="DE24" s="173">
        <v>10.06</v>
      </c>
      <c r="DF24" s="174">
        <v>10.62</v>
      </c>
      <c r="DG24" s="175">
        <v>1267.5</v>
      </c>
      <c r="DH24" s="175">
        <v>126.03</v>
      </c>
      <c r="DI24" s="175">
        <v>2224.06</v>
      </c>
      <c r="DJ24" s="175">
        <v>2379.29</v>
      </c>
      <c r="DK24" s="176">
        <v>247.51</v>
      </c>
      <c r="DL24" s="208"/>
      <c r="DM24" s="209"/>
      <c r="DN24" s="209"/>
      <c r="DO24" s="209"/>
      <c r="DP24" s="8"/>
      <c r="DQ24" s="8"/>
      <c r="DR24" s="186"/>
      <c r="DS24" s="185"/>
      <c r="DT24" s="8"/>
      <c r="DU24" s="8"/>
      <c r="DV24" s="8"/>
      <c r="DW24" s="8"/>
      <c r="DX24" s="8"/>
      <c r="DY24" s="186"/>
      <c r="DZ24" s="185"/>
      <c r="EA24" s="8"/>
      <c r="EB24" s="8"/>
      <c r="EC24" s="8"/>
      <c r="ED24" s="8"/>
      <c r="EE24" s="8"/>
      <c r="EF24" s="186"/>
      <c r="EG24" s="173">
        <v>10.01</v>
      </c>
      <c r="EH24" s="174">
        <v>10.54</v>
      </c>
      <c r="EI24" s="175">
        <v>3788.07</v>
      </c>
      <c r="EJ24" s="175">
        <v>378.56</v>
      </c>
      <c r="EK24" s="175">
        <v>2139</v>
      </c>
      <c r="EL24" s="175">
        <v>4899.86</v>
      </c>
      <c r="EM24" s="176">
        <v>501.28</v>
      </c>
      <c r="EN24" s="174">
        <v>10.44</v>
      </c>
      <c r="EO24" s="174">
        <v>11.06</v>
      </c>
      <c r="EP24" s="175">
        <v>2227.19</v>
      </c>
      <c r="EQ24" s="175">
        <v>213.41</v>
      </c>
      <c r="ER24" s="175">
        <v>0</v>
      </c>
      <c r="ES24" s="175">
        <v>7126.97</v>
      </c>
      <c r="ET24" s="175">
        <v>715.55</v>
      </c>
      <c r="EU24" s="208"/>
      <c r="EV24" s="209"/>
      <c r="EW24" s="8"/>
      <c r="EX24" s="8"/>
      <c r="EY24" s="8"/>
      <c r="EZ24" s="8"/>
      <c r="FA24" s="186"/>
      <c r="FB24" s="173">
        <v>10.47</v>
      </c>
      <c r="FC24" s="174">
        <v>11.11</v>
      </c>
      <c r="FD24" s="175">
        <v>1502.98</v>
      </c>
      <c r="FE24" s="175">
        <v>143.54</v>
      </c>
      <c r="FF24" s="175">
        <v>0</v>
      </c>
      <c r="FG24" s="175">
        <v>8629.94</v>
      </c>
      <c r="FH24" s="175">
        <v>860</v>
      </c>
      <c r="FI24" s="173">
        <v>10.38</v>
      </c>
      <c r="FJ24" s="174">
        <v>11.03</v>
      </c>
      <c r="FK24" s="175">
        <v>1338.56</v>
      </c>
      <c r="FL24" s="175">
        <v>128.95</v>
      </c>
      <c r="FM24" s="175">
        <v>0</v>
      </c>
      <c r="FN24" s="175">
        <v>9968.53</v>
      </c>
      <c r="FO24" s="176">
        <v>989.61</v>
      </c>
      <c r="FP24" s="8"/>
      <c r="FQ24" s="182">
        <f t="shared" si="28"/>
        <v>10903.74</v>
      </c>
      <c r="FR24" s="175">
        <f t="shared" si="28"/>
        <v>1069.84</v>
      </c>
      <c r="FS24" s="174">
        <f t="shared" si="24"/>
        <v>10.191935242653107</v>
      </c>
      <c r="FT24" s="175">
        <f t="shared" si="25"/>
        <v>607.6584615384616</v>
      </c>
      <c r="FU24" s="183">
        <f t="shared" si="16"/>
        <v>2369.868</v>
      </c>
      <c r="FV24" s="8"/>
      <c r="FW24" s="185"/>
      <c r="FX24" s="8"/>
      <c r="FY24" s="8"/>
      <c r="FZ24" s="8"/>
      <c r="GA24" s="8"/>
      <c r="GB24" s="8"/>
      <c r="GC24" s="186"/>
      <c r="GD24" s="173">
        <v>10.39</v>
      </c>
      <c r="GE24" s="174">
        <v>11.11</v>
      </c>
      <c r="GF24" s="175">
        <v>2246.15</v>
      </c>
      <c r="GG24" s="175">
        <v>216.2</v>
      </c>
      <c r="GH24" s="175"/>
      <c r="GI24" s="175">
        <v>12214.71</v>
      </c>
      <c r="GJ24" s="175">
        <v>1206.96</v>
      </c>
      <c r="GK24" s="173">
        <v>9.85</v>
      </c>
      <c r="GL24" s="174">
        <v>10.51</v>
      </c>
      <c r="GM24" s="175">
        <v>898.53</v>
      </c>
      <c r="GN24" s="175">
        <v>91.21</v>
      </c>
      <c r="GO24" s="175">
        <v>0</v>
      </c>
      <c r="GP24" s="175">
        <v>15196.12</v>
      </c>
      <c r="GQ24" s="230">
        <v>1503.68</v>
      </c>
      <c r="GR24" s="173">
        <v>10.12</v>
      </c>
      <c r="GS24" s="174">
        <v>10.63</v>
      </c>
      <c r="GT24" s="175">
        <v>2206.48</v>
      </c>
      <c r="GU24" s="175">
        <v>218.01</v>
      </c>
      <c r="GV24" s="175">
        <v>0</v>
      </c>
      <c r="GW24" s="175">
        <v>17402.55</v>
      </c>
      <c r="GX24" s="175">
        <v>1722.99</v>
      </c>
      <c r="GY24" s="173">
        <v>10.24</v>
      </c>
      <c r="GZ24" s="174">
        <v>10.74</v>
      </c>
      <c r="HA24" s="175">
        <v>2872.72</v>
      </c>
      <c r="HB24" s="175">
        <v>280.63</v>
      </c>
      <c r="HC24" s="175"/>
      <c r="HD24" s="175">
        <v>20275.31</v>
      </c>
      <c r="HE24" s="176">
        <v>2005.01</v>
      </c>
      <c r="HF24" s="173">
        <v>9.79</v>
      </c>
      <c r="HG24" s="174">
        <v>10.61</v>
      </c>
      <c r="HH24" s="175">
        <v>1452.96</v>
      </c>
      <c r="HI24" s="175">
        <v>148.41</v>
      </c>
      <c r="HJ24" s="175">
        <v>0</v>
      </c>
      <c r="HK24" s="175">
        <v>21728.26</v>
      </c>
      <c r="HL24" s="175">
        <v>2154.31</v>
      </c>
      <c r="HM24" s="173">
        <v>10.39</v>
      </c>
      <c r="HN24" s="174">
        <v>11.52</v>
      </c>
      <c r="HO24" s="175">
        <v>866.45</v>
      </c>
      <c r="HP24" s="175">
        <v>83.4</v>
      </c>
      <c r="HQ24" s="175">
        <v>0</v>
      </c>
      <c r="HR24" s="175">
        <v>22594.62</v>
      </c>
      <c r="HS24" s="176">
        <v>2238.04</v>
      </c>
      <c r="HT24" s="8"/>
      <c r="HU24" s="173">
        <f t="shared" si="17"/>
        <v>10.163333333333334</v>
      </c>
      <c r="HV24" s="174">
        <f t="shared" si="18"/>
        <v>10.818333333333335</v>
      </c>
      <c r="HW24" s="202">
        <f t="shared" si="19"/>
        <v>21447.03</v>
      </c>
      <c r="HX24" s="175">
        <f t="shared" si="19"/>
        <v>2107.7000000000003</v>
      </c>
      <c r="HY24" s="210">
        <f t="shared" si="1"/>
        <v>0.5635897435897437</v>
      </c>
      <c r="HZ24" s="175">
        <f t="shared" si="2"/>
        <v>1191.8430769230763</v>
      </c>
      <c r="IA24" s="183">
        <f t="shared" si="20"/>
        <v>4588.595846153844</v>
      </c>
      <c r="IB24" s="194"/>
      <c r="IC24" s="211">
        <f t="shared" si="26"/>
        <v>9968.53</v>
      </c>
      <c r="ID24" s="212">
        <f t="shared" si="3"/>
        <v>10903.74</v>
      </c>
      <c r="IE24" s="175">
        <f t="shared" si="27"/>
        <v>989.61</v>
      </c>
      <c r="IF24" s="176">
        <f t="shared" si="4"/>
        <v>1069.84</v>
      </c>
      <c r="IG24" s="175"/>
      <c r="IH24" s="211">
        <f t="shared" si="5"/>
        <v>544.0100000000001</v>
      </c>
      <c r="II24" s="176">
        <f t="shared" si="6"/>
        <v>607.6584615384616</v>
      </c>
    </row>
    <row r="25" spans="1:243" s="171" customFormat="1" ht="12.75">
      <c r="A25" s="171" t="s">
        <v>45</v>
      </c>
      <c r="B25" s="1" t="s">
        <v>74</v>
      </c>
      <c r="C25" s="171">
        <v>6.5</v>
      </c>
      <c r="D25" s="173"/>
      <c r="E25" s="174"/>
      <c r="F25" s="175"/>
      <c r="G25" s="175"/>
      <c r="H25" s="175"/>
      <c r="I25" s="175"/>
      <c r="J25" s="176"/>
      <c r="K25" s="173"/>
      <c r="L25" s="174"/>
      <c r="M25" s="175"/>
      <c r="N25" s="175"/>
      <c r="O25" s="175"/>
      <c r="P25" s="175"/>
      <c r="Q25" s="176"/>
      <c r="R25" s="177"/>
      <c r="S25" s="2"/>
      <c r="T25" s="175"/>
      <c r="U25" s="175"/>
      <c r="V25" s="175"/>
      <c r="W25" s="175"/>
      <c r="X25" s="176"/>
      <c r="Y25" s="173"/>
      <c r="Z25" s="174"/>
      <c r="AA25" s="175"/>
      <c r="AB25" s="175"/>
      <c r="AC25" s="175"/>
      <c r="AD25" s="175"/>
      <c r="AE25" s="176"/>
      <c r="AF25" s="177"/>
      <c r="AG25" s="2"/>
      <c r="AH25" s="2"/>
      <c r="AI25" s="2"/>
      <c r="AJ25" s="2"/>
      <c r="AK25" s="2"/>
      <c r="AL25" s="178"/>
      <c r="AM25" s="173"/>
      <c r="AN25" s="174"/>
      <c r="AO25" s="175"/>
      <c r="AP25" s="175"/>
      <c r="AQ25" s="175"/>
      <c r="AR25" s="175"/>
      <c r="AS25" s="176"/>
      <c r="AT25" s="179"/>
      <c r="AU25" s="180"/>
      <c r="AV25" s="175"/>
      <c r="AW25" s="175"/>
      <c r="AX25" s="175"/>
      <c r="AY25" s="175"/>
      <c r="AZ25" s="176"/>
      <c r="BA25" s="179"/>
      <c r="BB25" s="180"/>
      <c r="BC25" s="175"/>
      <c r="BD25" s="175"/>
      <c r="BE25" s="175"/>
      <c r="BF25" s="175"/>
      <c r="BG25" s="176"/>
      <c r="BH25" s="179"/>
      <c r="BI25" s="180"/>
      <c r="BJ25" s="175"/>
      <c r="BK25" s="175"/>
      <c r="BL25" s="175"/>
      <c r="BM25" s="175"/>
      <c r="BN25" s="176"/>
      <c r="BO25" s="179"/>
      <c r="BP25" s="180"/>
      <c r="BQ25" s="175"/>
      <c r="BR25" s="175"/>
      <c r="BS25" s="175"/>
      <c r="BT25" s="175"/>
      <c r="BU25" s="175"/>
      <c r="BV25" s="179"/>
      <c r="BW25" s="180"/>
      <c r="BX25" s="175"/>
      <c r="BY25" s="175"/>
      <c r="BZ25" s="181"/>
      <c r="CA25" s="175"/>
      <c r="CB25" s="176"/>
      <c r="CC25" s="175"/>
      <c r="CD25" s="182">
        <f t="shared" si="7"/>
        <v>0</v>
      </c>
      <c r="CE25" s="175">
        <f t="shared" si="7"/>
        <v>0</v>
      </c>
      <c r="CF25" s="174"/>
      <c r="CG25" s="175">
        <f t="shared" si="9"/>
        <v>0</v>
      </c>
      <c r="CH25" s="183">
        <f t="shared" si="10"/>
        <v>0</v>
      </c>
      <c r="CI25" s="8"/>
      <c r="CJ25" s="179"/>
      <c r="CK25" s="180"/>
      <c r="CL25" s="175"/>
      <c r="CM25" s="175"/>
      <c r="CN25" s="181"/>
      <c r="CO25" s="175"/>
      <c r="CP25" s="176"/>
      <c r="CQ25" s="179"/>
      <c r="CR25" s="180"/>
      <c r="CS25" s="175"/>
      <c r="CT25" s="175"/>
      <c r="CU25" s="181"/>
      <c r="CV25" s="175"/>
      <c r="CW25" s="176"/>
      <c r="CX25" s="179">
        <v>9.57</v>
      </c>
      <c r="CY25" s="180">
        <v>10.3</v>
      </c>
      <c r="CZ25" s="175">
        <v>454.66</v>
      </c>
      <c r="DA25" s="175">
        <v>47.5</v>
      </c>
      <c r="DB25" s="175">
        <v>1779.35</v>
      </c>
      <c r="DC25" s="175">
        <v>785.32</v>
      </c>
      <c r="DD25" s="176">
        <v>85.41</v>
      </c>
      <c r="DE25" s="173">
        <v>9.53</v>
      </c>
      <c r="DF25" s="174">
        <v>10.25</v>
      </c>
      <c r="DG25" s="175">
        <v>1251.16</v>
      </c>
      <c r="DH25" s="175">
        <v>131.26</v>
      </c>
      <c r="DI25" s="175">
        <v>1459</v>
      </c>
      <c r="DJ25" s="175">
        <v>2036.46</v>
      </c>
      <c r="DK25" s="176">
        <v>217.25</v>
      </c>
      <c r="DL25" s="208"/>
      <c r="DM25" s="209"/>
      <c r="DN25" s="209"/>
      <c r="DO25" s="209"/>
      <c r="DP25" s="8"/>
      <c r="DQ25" s="8"/>
      <c r="DR25" s="186"/>
      <c r="DS25" s="185"/>
      <c r="DT25" s="8"/>
      <c r="DU25" s="8"/>
      <c r="DV25" s="8"/>
      <c r="DW25" s="8"/>
      <c r="DX25" s="8"/>
      <c r="DY25" s="186"/>
      <c r="DZ25" s="185"/>
      <c r="EA25" s="8"/>
      <c r="EB25" s="8"/>
      <c r="EC25" s="8"/>
      <c r="ED25" s="8"/>
      <c r="EE25" s="8"/>
      <c r="EF25" s="186"/>
      <c r="EG25" s="173">
        <v>9.21</v>
      </c>
      <c r="EH25" s="174">
        <v>10.02</v>
      </c>
      <c r="EI25" s="175">
        <v>1223.58</v>
      </c>
      <c r="EJ25" s="175">
        <v>132.82</v>
      </c>
      <c r="EK25" s="175">
        <v>1787</v>
      </c>
      <c r="EL25" s="175">
        <v>3260.01</v>
      </c>
      <c r="EM25" s="176">
        <v>350.76</v>
      </c>
      <c r="EN25" s="174">
        <v>9.02</v>
      </c>
      <c r="EO25" s="174">
        <v>9.68</v>
      </c>
      <c r="EP25" s="175">
        <v>1466.54</v>
      </c>
      <c r="EQ25" s="175">
        <v>162.52</v>
      </c>
      <c r="ER25" s="175">
        <v>0</v>
      </c>
      <c r="ES25" s="175">
        <v>4726.52</v>
      </c>
      <c r="ET25" s="175">
        <v>413.84</v>
      </c>
      <c r="EU25" s="173">
        <v>8.95</v>
      </c>
      <c r="EV25" s="174">
        <v>9.55</v>
      </c>
      <c r="EW25" s="175">
        <v>1343.11</v>
      </c>
      <c r="EX25" s="175">
        <v>150.06</v>
      </c>
      <c r="EY25" s="175">
        <v>0</v>
      </c>
      <c r="EZ25" s="175">
        <v>6069.62</v>
      </c>
      <c r="FA25" s="176">
        <v>664.9</v>
      </c>
      <c r="FB25" s="173">
        <v>9.04</v>
      </c>
      <c r="FC25" s="174">
        <v>9.62</v>
      </c>
      <c r="FD25" s="175">
        <v>1517.75</v>
      </c>
      <c r="FE25" s="175">
        <v>167.85</v>
      </c>
      <c r="FF25" s="175">
        <v>0</v>
      </c>
      <c r="FG25" s="175">
        <v>7587.31</v>
      </c>
      <c r="FH25" s="175">
        <v>833.53</v>
      </c>
      <c r="FI25" s="173">
        <v>9.03</v>
      </c>
      <c r="FJ25" s="174">
        <v>9.77</v>
      </c>
      <c r="FK25" s="175">
        <v>1161.7</v>
      </c>
      <c r="FL25" s="175">
        <v>128.69</v>
      </c>
      <c r="FM25" s="175">
        <v>0</v>
      </c>
      <c r="FN25" s="175">
        <v>8749.01</v>
      </c>
      <c r="FO25" s="176">
        <v>962.75</v>
      </c>
      <c r="FP25" s="8"/>
      <c r="FQ25" s="182">
        <f t="shared" si="28"/>
        <v>8418.5</v>
      </c>
      <c r="FR25" s="175">
        <f t="shared" si="28"/>
        <v>920.7</v>
      </c>
      <c r="FS25" s="174">
        <f t="shared" si="24"/>
        <v>9.143586401650918</v>
      </c>
      <c r="FT25" s="175">
        <f t="shared" si="25"/>
        <v>374.45384615384614</v>
      </c>
      <c r="FU25" s="183">
        <f t="shared" si="16"/>
        <v>1460.37</v>
      </c>
      <c r="FV25" s="8"/>
      <c r="FW25" s="185"/>
      <c r="FX25" s="8"/>
      <c r="FY25" s="8"/>
      <c r="FZ25" s="8"/>
      <c r="GA25" s="8"/>
      <c r="GB25" s="8"/>
      <c r="GC25" s="186"/>
      <c r="GD25" s="173">
        <v>8.49</v>
      </c>
      <c r="GE25" s="174">
        <v>9.52</v>
      </c>
      <c r="GF25" s="175">
        <v>1399.02</v>
      </c>
      <c r="GG25" s="175">
        <v>164.67</v>
      </c>
      <c r="GH25" s="175"/>
      <c r="GI25" s="175">
        <v>10148.06</v>
      </c>
      <c r="GJ25" s="175">
        <v>1128.13</v>
      </c>
      <c r="GK25" s="173">
        <v>8.88</v>
      </c>
      <c r="GL25" s="174">
        <v>9.91</v>
      </c>
      <c r="GM25" s="175">
        <v>1344.72</v>
      </c>
      <c r="GN25" s="175">
        <v>151.32</v>
      </c>
      <c r="GO25" s="175">
        <v>0</v>
      </c>
      <c r="GP25" s="175">
        <v>12882.36</v>
      </c>
      <c r="GQ25" s="176">
        <v>1439.54</v>
      </c>
      <c r="GR25" s="173">
        <v>9.52</v>
      </c>
      <c r="GS25" s="174">
        <v>10.34</v>
      </c>
      <c r="GT25" s="175">
        <v>1410.5</v>
      </c>
      <c r="GU25" s="175">
        <v>148.08</v>
      </c>
      <c r="GV25" s="175">
        <v>0</v>
      </c>
      <c r="GW25" s="175">
        <v>14292.84</v>
      </c>
      <c r="GX25" s="175">
        <v>1588.08</v>
      </c>
      <c r="GY25" s="173">
        <v>9.41</v>
      </c>
      <c r="GZ25" s="174">
        <v>10.18</v>
      </c>
      <c r="HA25" s="175">
        <v>1375.6</v>
      </c>
      <c r="HB25" s="175">
        <v>146.22</v>
      </c>
      <c r="HC25" s="175"/>
      <c r="HD25" s="175">
        <v>15668.42</v>
      </c>
      <c r="HE25" s="176">
        <v>1735.26</v>
      </c>
      <c r="HF25" s="173">
        <v>9.52</v>
      </c>
      <c r="HG25" s="174">
        <v>10.38</v>
      </c>
      <c r="HH25" s="175">
        <v>1443.96</v>
      </c>
      <c r="HI25" s="175">
        <v>151.63</v>
      </c>
      <c r="HJ25" s="175">
        <v>0</v>
      </c>
      <c r="HK25" s="175">
        <v>17112.34</v>
      </c>
      <c r="HL25" s="175">
        <v>1887.51</v>
      </c>
      <c r="HM25" s="173">
        <v>9.66</v>
      </c>
      <c r="HN25" s="174">
        <v>10.4</v>
      </c>
      <c r="HO25" s="175">
        <v>1499.66</v>
      </c>
      <c r="HP25" s="175">
        <v>155.17</v>
      </c>
      <c r="HQ25" s="175">
        <v>0</v>
      </c>
      <c r="HR25" s="175">
        <v>18611.98</v>
      </c>
      <c r="HS25" s="176">
        <v>2043.56</v>
      </c>
      <c r="HT25" s="8"/>
      <c r="HU25" s="173">
        <f t="shared" si="17"/>
        <v>9.217692307692309</v>
      </c>
      <c r="HV25" s="174">
        <f t="shared" si="18"/>
        <v>9.993846153846153</v>
      </c>
      <c r="HW25" s="202">
        <f t="shared" si="19"/>
        <v>16891.960000000003</v>
      </c>
      <c r="HX25" s="175">
        <f t="shared" si="19"/>
        <v>1837.7899999999997</v>
      </c>
      <c r="HY25" s="210">
        <f t="shared" si="1"/>
        <v>0.41810650887573975</v>
      </c>
      <c r="HZ25" s="175">
        <f t="shared" si="2"/>
        <v>760.9730769230775</v>
      </c>
      <c r="IA25" s="183">
        <f t="shared" si="20"/>
        <v>2929.7463461538487</v>
      </c>
      <c r="IB25" s="194"/>
      <c r="IC25" s="211">
        <f t="shared" si="26"/>
        <v>8749.01</v>
      </c>
      <c r="ID25" s="212">
        <f t="shared" si="3"/>
        <v>8418.5</v>
      </c>
      <c r="IE25" s="175">
        <f t="shared" si="27"/>
        <v>962.75</v>
      </c>
      <c r="IF25" s="176">
        <f t="shared" si="4"/>
        <v>920.7</v>
      </c>
      <c r="IG25" s="175"/>
      <c r="IH25" s="211">
        <f t="shared" si="5"/>
        <v>383.25153846153853</v>
      </c>
      <c r="II25" s="176">
        <f t="shared" si="6"/>
        <v>374.45384615384614</v>
      </c>
    </row>
    <row r="26" spans="1:243" s="171" customFormat="1" ht="12.75">
      <c r="A26" s="171" t="s">
        <v>48</v>
      </c>
      <c r="B26" s="2" t="s">
        <v>75</v>
      </c>
      <c r="C26" s="171">
        <v>6.3</v>
      </c>
      <c r="D26" s="208"/>
      <c r="E26" s="209"/>
      <c r="F26" s="8"/>
      <c r="G26" s="8"/>
      <c r="H26" s="8"/>
      <c r="I26" s="8"/>
      <c r="J26" s="186"/>
      <c r="K26" s="208"/>
      <c r="L26" s="209"/>
      <c r="M26" s="8"/>
      <c r="N26" s="8"/>
      <c r="O26" s="8"/>
      <c r="P26" s="8"/>
      <c r="Q26" s="186"/>
      <c r="R26" s="208"/>
      <c r="S26" s="8"/>
      <c r="T26" s="8"/>
      <c r="U26" s="8"/>
      <c r="V26" s="8"/>
      <c r="W26" s="8"/>
      <c r="X26" s="186"/>
      <c r="Y26" s="208"/>
      <c r="Z26" s="8"/>
      <c r="AA26" s="8"/>
      <c r="AB26" s="8"/>
      <c r="AC26" s="8"/>
      <c r="AD26" s="8"/>
      <c r="AE26" s="186"/>
      <c r="AF26" s="208"/>
      <c r="AG26" s="8"/>
      <c r="AH26" s="8"/>
      <c r="AI26" s="8"/>
      <c r="AJ26" s="8"/>
      <c r="AK26" s="8"/>
      <c r="AL26" s="186"/>
      <c r="AM26" s="208"/>
      <c r="AN26" s="209"/>
      <c r="AO26" s="8"/>
      <c r="AP26" s="8"/>
      <c r="AQ26" s="8"/>
      <c r="AR26" s="8"/>
      <c r="AS26" s="186"/>
      <c r="AT26" s="185"/>
      <c r="AU26" s="8"/>
      <c r="AV26" s="8"/>
      <c r="AW26" s="8"/>
      <c r="AX26" s="8"/>
      <c r="AY26" s="8"/>
      <c r="AZ26" s="215"/>
      <c r="BA26" s="185"/>
      <c r="BB26" s="8"/>
      <c r="BC26" s="8"/>
      <c r="BD26" s="8"/>
      <c r="BE26" s="8"/>
      <c r="BF26" s="8"/>
      <c r="BG26" s="215"/>
      <c r="BH26" s="231"/>
      <c r="BI26" s="232"/>
      <c r="BJ26" s="8"/>
      <c r="BK26" s="8"/>
      <c r="BL26" s="209"/>
      <c r="BM26" s="209"/>
      <c r="BN26" s="186"/>
      <c r="BO26" s="185"/>
      <c r="BP26" s="8"/>
      <c r="BQ26" s="209"/>
      <c r="BR26" s="209"/>
      <c r="BS26" s="209"/>
      <c r="BT26" s="209"/>
      <c r="BU26" s="8"/>
      <c r="BV26" s="185"/>
      <c r="BW26" s="8"/>
      <c r="BX26" s="8"/>
      <c r="BY26" s="8"/>
      <c r="BZ26" s="8"/>
      <c r="CA26" s="209"/>
      <c r="CB26" s="186"/>
      <c r="CC26" s="175"/>
      <c r="CD26" s="182">
        <f t="shared" si="7"/>
        <v>0</v>
      </c>
      <c r="CE26" s="175">
        <f t="shared" si="7"/>
        <v>0</v>
      </c>
      <c r="CF26" s="174"/>
      <c r="CG26" s="175">
        <f t="shared" si="9"/>
        <v>0</v>
      </c>
      <c r="CH26" s="183">
        <f t="shared" si="10"/>
        <v>0</v>
      </c>
      <c r="CI26" s="8"/>
      <c r="CJ26" s="208"/>
      <c r="CK26" s="209"/>
      <c r="CL26" s="207">
        <f aca="true" t="shared" si="29" ref="CL26:CM31">CO26-CA26</f>
        <v>0</v>
      </c>
      <c r="CM26" s="207">
        <f t="shared" si="29"/>
        <v>0</v>
      </c>
      <c r="CN26" s="8"/>
      <c r="CO26" s="8"/>
      <c r="CP26" s="186"/>
      <c r="CQ26" s="208"/>
      <c r="CR26" s="209"/>
      <c r="CS26" s="175">
        <f aca="true" t="shared" si="30" ref="CS26:CT31">CV26-CO26</f>
        <v>0</v>
      </c>
      <c r="CT26" s="175">
        <f t="shared" si="30"/>
        <v>0</v>
      </c>
      <c r="CU26" s="8"/>
      <c r="CV26" s="8"/>
      <c r="CW26" s="186"/>
      <c r="CX26" s="208"/>
      <c r="CY26" s="209"/>
      <c r="CZ26" s="175">
        <f aca="true" t="shared" si="31" ref="CZ26:DA31">DC26-CV26</f>
        <v>0</v>
      </c>
      <c r="DA26" s="175">
        <f t="shared" si="31"/>
        <v>0</v>
      </c>
      <c r="DB26" s="8"/>
      <c r="DC26" s="8"/>
      <c r="DD26" s="186"/>
      <c r="DE26" s="8"/>
      <c r="DF26" s="8"/>
      <c r="DG26" s="175">
        <f aca="true" t="shared" si="32" ref="DG26:DH31">DJ26-DC26</f>
        <v>0</v>
      </c>
      <c r="DH26" s="175">
        <f t="shared" si="32"/>
        <v>0</v>
      </c>
      <c r="DI26" s="8"/>
      <c r="DJ26" s="8"/>
      <c r="DK26" s="186"/>
      <c r="DL26" s="208"/>
      <c r="DM26" s="209"/>
      <c r="DN26" s="209"/>
      <c r="DO26" s="209"/>
      <c r="DP26" s="8"/>
      <c r="DQ26" s="8"/>
      <c r="DR26" s="186"/>
      <c r="DS26" s="185"/>
      <c r="DT26" s="8"/>
      <c r="DU26" s="8"/>
      <c r="DV26" s="8"/>
      <c r="DW26" s="8"/>
      <c r="DX26" s="8"/>
      <c r="DY26" s="186"/>
      <c r="DZ26" s="185"/>
      <c r="EA26" s="8"/>
      <c r="EB26" s="8"/>
      <c r="EC26" s="8"/>
      <c r="ED26" s="8"/>
      <c r="EE26" s="8"/>
      <c r="EF26" s="186"/>
      <c r="EG26" s="173">
        <v>7.561450381679389</v>
      </c>
      <c r="EH26" s="174">
        <v>7.561450381679389</v>
      </c>
      <c r="EI26" s="207">
        <f aca="true" t="shared" si="33" ref="EI26:EJ31">EL26-DQ26</f>
        <v>1981.1</v>
      </c>
      <c r="EJ26" s="207">
        <f t="shared" si="33"/>
        <v>262</v>
      </c>
      <c r="EK26" s="175">
        <v>0</v>
      </c>
      <c r="EL26" s="175">
        <v>1981.1</v>
      </c>
      <c r="EM26" s="176">
        <v>262</v>
      </c>
      <c r="EN26" s="174">
        <v>7.614153132250579</v>
      </c>
      <c r="EO26" s="174">
        <v>7.614153132250579</v>
      </c>
      <c r="EP26" s="175">
        <v>1300.6</v>
      </c>
      <c r="EQ26" s="175">
        <v>169</v>
      </c>
      <c r="ER26" s="175">
        <v>0</v>
      </c>
      <c r="ES26" s="175">
        <v>3281.7</v>
      </c>
      <c r="ET26" s="175">
        <v>431</v>
      </c>
      <c r="EU26" s="173">
        <v>7.651748251748252</v>
      </c>
      <c r="EV26" s="174">
        <v>8.19625468164794</v>
      </c>
      <c r="EW26" s="175">
        <v>1095.1000000000004</v>
      </c>
      <c r="EX26" s="175">
        <v>141</v>
      </c>
      <c r="EY26" s="175">
        <v>0</v>
      </c>
      <c r="EZ26" s="175">
        <v>4376.8</v>
      </c>
      <c r="FA26" s="176">
        <v>572</v>
      </c>
      <c r="FB26" s="173">
        <v>7.622777777777777</v>
      </c>
      <c r="FC26" s="174">
        <v>8.240840840840841</v>
      </c>
      <c r="FD26" s="175">
        <f aca="true" t="shared" si="34" ref="FD26:FE31">FG26-EZ26</f>
        <v>1111.5999999999995</v>
      </c>
      <c r="FE26" s="175">
        <f t="shared" si="34"/>
        <v>148</v>
      </c>
      <c r="FF26" s="175">
        <v>0</v>
      </c>
      <c r="FG26" s="175">
        <v>5488.4</v>
      </c>
      <c r="FH26" s="175">
        <v>720</v>
      </c>
      <c r="FI26" s="173">
        <v>7.638188073394495</v>
      </c>
      <c r="FJ26" s="174">
        <v>8.294520547945206</v>
      </c>
      <c r="FK26" s="175">
        <v>3378.8</v>
      </c>
      <c r="FL26" s="175">
        <v>441</v>
      </c>
      <c r="FM26" s="175">
        <v>0</v>
      </c>
      <c r="FN26" s="175">
        <v>6660.5</v>
      </c>
      <c r="FO26" s="176">
        <v>872</v>
      </c>
      <c r="FP26" s="8"/>
      <c r="FQ26" s="182">
        <f t="shared" si="28"/>
        <v>8867.2</v>
      </c>
      <c r="FR26" s="175">
        <f t="shared" si="28"/>
        <v>1161</v>
      </c>
      <c r="FS26" s="174">
        <f t="shared" si="24"/>
        <v>7.637553832902671</v>
      </c>
      <c r="FT26" s="175">
        <f t="shared" si="25"/>
        <v>246.4920634920636</v>
      </c>
      <c r="FU26" s="183">
        <f t="shared" si="16"/>
        <v>961.3190476190481</v>
      </c>
      <c r="FV26" s="8"/>
      <c r="FW26" s="173">
        <v>7.5806421152030214</v>
      </c>
      <c r="FX26" s="174">
        <v>8.284726522187823</v>
      </c>
      <c r="FY26" s="175">
        <v>1367.3999999999996</v>
      </c>
      <c r="FZ26" s="175">
        <v>187</v>
      </c>
      <c r="GA26" s="175">
        <v>0</v>
      </c>
      <c r="GB26" s="175">
        <v>8027.9</v>
      </c>
      <c r="GC26" s="176">
        <v>1059</v>
      </c>
      <c r="GD26" s="173">
        <v>7.539220779220779</v>
      </c>
      <c r="GE26" s="174">
        <v>8.269515669515668</v>
      </c>
      <c r="GF26" s="175">
        <v>679.8999999999996</v>
      </c>
      <c r="GG26" s="175">
        <v>96</v>
      </c>
      <c r="GH26" s="175"/>
      <c r="GI26" s="175">
        <v>8707.8</v>
      </c>
      <c r="GJ26" s="175">
        <v>1155</v>
      </c>
      <c r="GK26" s="185"/>
      <c r="GL26" s="8"/>
      <c r="GM26" s="8"/>
      <c r="GN26" s="8"/>
      <c r="GO26" s="8"/>
      <c r="GP26" s="8"/>
      <c r="GQ26" s="186"/>
      <c r="GR26" s="185">
        <v>7.510315789473685</v>
      </c>
      <c r="GS26" s="8">
        <v>8.264247104247104</v>
      </c>
      <c r="GT26" s="8">
        <v>1994.4000000000015</v>
      </c>
      <c r="GU26" s="8">
        <v>270</v>
      </c>
      <c r="GV26" s="8">
        <v>0</v>
      </c>
      <c r="GW26" s="8">
        <v>10702.2</v>
      </c>
      <c r="GX26" s="8">
        <v>1425</v>
      </c>
      <c r="GY26" s="173">
        <v>7.533140655105973</v>
      </c>
      <c r="GZ26" s="174">
        <v>8.265750528541226</v>
      </c>
      <c r="HA26" s="175">
        <v>3021.300000000001</v>
      </c>
      <c r="HB26" s="175">
        <v>402</v>
      </c>
      <c r="HC26" s="175"/>
      <c r="HD26" s="175">
        <v>11729.1</v>
      </c>
      <c r="HE26" s="176">
        <v>1557</v>
      </c>
      <c r="HF26" s="208"/>
      <c r="HG26" s="209"/>
      <c r="HH26" s="8"/>
      <c r="HI26" s="8"/>
      <c r="HJ26" s="8"/>
      <c r="HK26" s="8"/>
      <c r="HL26" s="8"/>
      <c r="HM26" s="173">
        <v>7.577417668583377</v>
      </c>
      <c r="HN26" s="174">
        <v>8.297424155695477</v>
      </c>
      <c r="HO26" s="175">
        <v>5787.800000000001</v>
      </c>
      <c r="HP26" s="175">
        <v>758</v>
      </c>
      <c r="HQ26" s="175">
        <v>0</v>
      </c>
      <c r="HR26" s="175">
        <v>14495.6</v>
      </c>
      <c r="HS26" s="176">
        <v>1913</v>
      </c>
      <c r="HT26" s="8"/>
      <c r="HU26" s="173">
        <f t="shared" si="17"/>
        <v>7.582905462443733</v>
      </c>
      <c r="HV26" s="174">
        <f t="shared" si="18"/>
        <v>8.128888356455125</v>
      </c>
      <c r="HW26" s="202">
        <f t="shared" si="19"/>
        <v>21718</v>
      </c>
      <c r="HX26" s="175">
        <f t="shared" si="19"/>
        <v>2874</v>
      </c>
      <c r="HY26" s="210">
        <f t="shared" si="1"/>
        <v>0.2036357876894815</v>
      </c>
      <c r="HZ26" s="175">
        <f t="shared" si="2"/>
        <v>573.3015873015875</v>
      </c>
      <c r="IA26" s="183">
        <f t="shared" si="20"/>
        <v>2207.2111111111117</v>
      </c>
      <c r="IB26" s="194"/>
      <c r="IC26" s="211">
        <f t="shared" si="26"/>
        <v>6660.5</v>
      </c>
      <c r="ID26" s="212">
        <f t="shared" si="3"/>
        <v>8867.2</v>
      </c>
      <c r="IE26" s="175">
        <f t="shared" si="27"/>
        <v>872</v>
      </c>
      <c r="IF26" s="176">
        <f t="shared" si="4"/>
        <v>1161</v>
      </c>
      <c r="IG26" s="175"/>
      <c r="IH26" s="211">
        <f t="shared" si="5"/>
        <v>185.22222222222217</v>
      </c>
      <c r="II26" s="176">
        <f t="shared" si="6"/>
        <v>246.4920634920636</v>
      </c>
    </row>
    <row r="27" spans="1:243" s="171" customFormat="1" ht="12.75">
      <c r="A27" s="171" t="s">
        <v>48</v>
      </c>
      <c r="B27" s="2" t="s">
        <v>76</v>
      </c>
      <c r="C27" s="171">
        <v>6.3</v>
      </c>
      <c r="D27" s="208"/>
      <c r="E27" s="209"/>
      <c r="F27" s="8"/>
      <c r="G27" s="8"/>
      <c r="H27" s="8"/>
      <c r="I27" s="8"/>
      <c r="J27" s="186"/>
      <c r="K27" s="208"/>
      <c r="L27" s="209"/>
      <c r="M27" s="8"/>
      <c r="N27" s="8"/>
      <c r="O27" s="8"/>
      <c r="P27" s="8"/>
      <c r="Q27" s="186"/>
      <c r="R27" s="208"/>
      <c r="S27" s="8"/>
      <c r="T27" s="8"/>
      <c r="U27" s="8"/>
      <c r="V27" s="8"/>
      <c r="W27" s="8"/>
      <c r="X27" s="186"/>
      <c r="Y27" s="208"/>
      <c r="Z27" s="8"/>
      <c r="AA27" s="8"/>
      <c r="AB27" s="8"/>
      <c r="AC27" s="8"/>
      <c r="AD27" s="8"/>
      <c r="AE27" s="186"/>
      <c r="AF27" s="208"/>
      <c r="AG27" s="8"/>
      <c r="AH27" s="8"/>
      <c r="AI27" s="8"/>
      <c r="AJ27" s="8"/>
      <c r="AK27" s="8"/>
      <c r="AL27" s="186"/>
      <c r="AM27" s="208"/>
      <c r="AN27" s="209"/>
      <c r="AO27" s="8"/>
      <c r="AP27" s="8"/>
      <c r="AQ27" s="8"/>
      <c r="AR27" s="8"/>
      <c r="AS27" s="186"/>
      <c r="AT27" s="185"/>
      <c r="AU27" s="8"/>
      <c r="AV27" s="8"/>
      <c r="AW27" s="8"/>
      <c r="AX27" s="8"/>
      <c r="AY27" s="8"/>
      <c r="AZ27" s="215"/>
      <c r="BA27" s="185"/>
      <c r="BB27" s="8"/>
      <c r="BC27" s="8"/>
      <c r="BD27" s="8"/>
      <c r="BE27" s="8"/>
      <c r="BF27" s="8"/>
      <c r="BG27" s="215"/>
      <c r="BH27" s="231"/>
      <c r="BI27" s="232"/>
      <c r="BJ27" s="8"/>
      <c r="BK27" s="8"/>
      <c r="BL27" s="209"/>
      <c r="BM27" s="209"/>
      <c r="BN27" s="186"/>
      <c r="BO27" s="185"/>
      <c r="BP27" s="8"/>
      <c r="BQ27" s="209"/>
      <c r="BR27" s="209"/>
      <c r="BS27" s="209"/>
      <c r="BT27" s="209"/>
      <c r="BU27" s="8"/>
      <c r="BV27" s="185"/>
      <c r="BW27" s="8"/>
      <c r="BX27" s="8"/>
      <c r="BY27" s="8"/>
      <c r="BZ27" s="8"/>
      <c r="CA27" s="209"/>
      <c r="CB27" s="186"/>
      <c r="CC27" s="175"/>
      <c r="CD27" s="182">
        <f t="shared" si="7"/>
        <v>0</v>
      </c>
      <c r="CE27" s="175">
        <f t="shared" si="7"/>
        <v>0</v>
      </c>
      <c r="CF27" s="174"/>
      <c r="CG27" s="175">
        <f t="shared" si="9"/>
        <v>0</v>
      </c>
      <c r="CH27" s="183">
        <f t="shared" si="10"/>
        <v>0</v>
      </c>
      <c r="CI27" s="8"/>
      <c r="CJ27" s="208"/>
      <c r="CK27" s="209"/>
      <c r="CL27" s="207">
        <f t="shared" si="29"/>
        <v>0</v>
      </c>
      <c r="CM27" s="207">
        <f t="shared" si="29"/>
        <v>0</v>
      </c>
      <c r="CN27" s="8"/>
      <c r="CO27" s="8"/>
      <c r="CP27" s="186"/>
      <c r="CQ27" s="208"/>
      <c r="CR27" s="209"/>
      <c r="CS27" s="175">
        <f t="shared" si="30"/>
        <v>0</v>
      </c>
      <c r="CT27" s="175">
        <f t="shared" si="30"/>
        <v>0</v>
      </c>
      <c r="CU27" s="8"/>
      <c r="CV27" s="8"/>
      <c r="CW27" s="186"/>
      <c r="CX27" s="208"/>
      <c r="CY27" s="209"/>
      <c r="CZ27" s="175">
        <f t="shared" si="31"/>
        <v>0</v>
      </c>
      <c r="DA27" s="175">
        <f t="shared" si="31"/>
        <v>0</v>
      </c>
      <c r="DB27" s="8"/>
      <c r="DC27" s="8"/>
      <c r="DD27" s="186"/>
      <c r="DE27" s="8"/>
      <c r="DF27" s="8"/>
      <c r="DG27" s="175">
        <f t="shared" si="32"/>
        <v>0</v>
      </c>
      <c r="DH27" s="175">
        <f t="shared" si="32"/>
        <v>0</v>
      </c>
      <c r="DI27" s="8"/>
      <c r="DJ27" s="8"/>
      <c r="DK27" s="186"/>
      <c r="DL27" s="208"/>
      <c r="DM27" s="209"/>
      <c r="DN27" s="209"/>
      <c r="DO27" s="209"/>
      <c r="DP27" s="8"/>
      <c r="DQ27" s="8"/>
      <c r="DR27" s="186"/>
      <c r="DS27" s="185"/>
      <c r="DT27" s="8"/>
      <c r="DU27" s="8"/>
      <c r="DV27" s="8"/>
      <c r="DW27" s="8"/>
      <c r="DX27" s="8"/>
      <c r="DY27" s="186"/>
      <c r="DZ27" s="185"/>
      <c r="EA27" s="8"/>
      <c r="EB27" s="8"/>
      <c r="EC27" s="8"/>
      <c r="ED27" s="8"/>
      <c r="EE27" s="8"/>
      <c r="EF27" s="186"/>
      <c r="EG27" s="173">
        <v>8.160499999999999</v>
      </c>
      <c r="EH27" s="174">
        <v>8.160499999999999</v>
      </c>
      <c r="EI27" s="207">
        <f t="shared" si="33"/>
        <v>1632.1</v>
      </c>
      <c r="EJ27" s="207">
        <f t="shared" si="33"/>
        <v>200</v>
      </c>
      <c r="EK27" s="175">
        <v>0</v>
      </c>
      <c r="EL27" s="175">
        <v>1632.1</v>
      </c>
      <c r="EM27" s="176">
        <v>200</v>
      </c>
      <c r="EN27" s="174">
        <v>8.167441860465116</v>
      </c>
      <c r="EO27" s="174">
        <v>8.167441860465116</v>
      </c>
      <c r="EP27" s="175">
        <v>123.90000000000009</v>
      </c>
      <c r="EQ27" s="175">
        <v>15</v>
      </c>
      <c r="ER27" s="175">
        <v>0</v>
      </c>
      <c r="ES27" s="175">
        <v>1756</v>
      </c>
      <c r="ET27" s="175">
        <v>215</v>
      </c>
      <c r="EU27" s="173">
        <v>7.923652694610778</v>
      </c>
      <c r="EV27" s="174">
        <v>8.509646302250804</v>
      </c>
      <c r="EW27" s="175">
        <v>890.5</v>
      </c>
      <c r="EX27" s="175">
        <v>119</v>
      </c>
      <c r="EY27" s="175">
        <v>0</v>
      </c>
      <c r="EZ27" s="175">
        <v>2646.5</v>
      </c>
      <c r="FA27" s="176">
        <v>334</v>
      </c>
      <c r="FB27" s="173">
        <v>7.698901098901099</v>
      </c>
      <c r="FC27" s="174">
        <v>8.36038186157518</v>
      </c>
      <c r="FD27" s="175">
        <f t="shared" si="34"/>
        <v>856.5</v>
      </c>
      <c r="FE27" s="175">
        <f t="shared" si="34"/>
        <v>121</v>
      </c>
      <c r="FF27" s="175">
        <v>0</v>
      </c>
      <c r="FG27" s="175">
        <v>3503</v>
      </c>
      <c r="FH27" s="175">
        <v>455</v>
      </c>
      <c r="FI27" s="173">
        <v>7.512606473594548</v>
      </c>
      <c r="FJ27" s="174">
        <v>8.196840148698884</v>
      </c>
      <c r="FK27" s="175">
        <v>2653.8999999999996</v>
      </c>
      <c r="FL27" s="175">
        <v>372</v>
      </c>
      <c r="FM27" s="175">
        <v>0</v>
      </c>
      <c r="FN27" s="175">
        <v>4409.9</v>
      </c>
      <c r="FO27" s="176">
        <v>587</v>
      </c>
      <c r="FP27" s="8"/>
      <c r="FQ27" s="182">
        <f t="shared" si="28"/>
        <v>6156.9</v>
      </c>
      <c r="FR27" s="175">
        <f t="shared" si="28"/>
        <v>827</v>
      </c>
      <c r="FS27" s="174">
        <f t="shared" si="24"/>
        <v>7.444860943168077</v>
      </c>
      <c r="FT27" s="175">
        <f t="shared" si="25"/>
        <v>150.28571428571422</v>
      </c>
      <c r="FU27" s="183">
        <f t="shared" si="16"/>
        <v>586.1142857142854</v>
      </c>
      <c r="FV27" s="8"/>
      <c r="FW27" s="173">
        <v>7.362876712328767</v>
      </c>
      <c r="FX27" s="174">
        <v>8.03423019431988</v>
      </c>
      <c r="FY27" s="175">
        <v>965</v>
      </c>
      <c r="FZ27" s="175">
        <v>143</v>
      </c>
      <c r="GA27" s="175">
        <v>0</v>
      </c>
      <c r="GB27" s="175">
        <v>5374.9</v>
      </c>
      <c r="GC27" s="176">
        <v>730</v>
      </c>
      <c r="GD27" s="173">
        <v>7.3104260089686095</v>
      </c>
      <c r="GE27" s="174">
        <v>7.9717603911980435</v>
      </c>
      <c r="GF27" s="175">
        <v>1146</v>
      </c>
      <c r="GG27" s="175">
        <v>162</v>
      </c>
      <c r="GH27" s="175"/>
      <c r="GI27" s="175">
        <v>6520.9</v>
      </c>
      <c r="GJ27" s="175">
        <v>892</v>
      </c>
      <c r="GK27" s="173">
        <v>7.259686346863469</v>
      </c>
      <c r="GL27" s="174">
        <v>7.917002012072435</v>
      </c>
      <c r="GM27" s="175">
        <v>1348.6000000000004</v>
      </c>
      <c r="GN27" s="175">
        <v>192</v>
      </c>
      <c r="GO27" s="175">
        <v>0</v>
      </c>
      <c r="GP27" s="175">
        <v>7869.5</v>
      </c>
      <c r="GQ27" s="176">
        <v>1084</v>
      </c>
      <c r="GR27" s="173">
        <v>7.233974358974359</v>
      </c>
      <c r="GS27" s="174">
        <v>7.870967741935484</v>
      </c>
      <c r="GT27" s="175">
        <v>2507.1000000000004</v>
      </c>
      <c r="GU27" s="175">
        <v>356</v>
      </c>
      <c r="GV27" s="175">
        <v>0</v>
      </c>
      <c r="GW27" s="175">
        <v>9028</v>
      </c>
      <c r="GX27" s="175">
        <v>1248</v>
      </c>
      <c r="GY27" s="173">
        <v>7.22543352601156</v>
      </c>
      <c r="GZ27" s="174">
        <v>7.855459544383346</v>
      </c>
      <c r="HA27" s="175">
        <v>3479.1000000000004</v>
      </c>
      <c r="HB27" s="175">
        <v>492</v>
      </c>
      <c r="HC27" s="175"/>
      <c r="HD27" s="175">
        <v>10000</v>
      </c>
      <c r="HE27" s="176">
        <v>1384</v>
      </c>
      <c r="HF27" s="208"/>
      <c r="HG27" s="209"/>
      <c r="HH27" s="8"/>
      <c r="HI27" s="8"/>
      <c r="HJ27" s="8"/>
      <c r="HK27" s="8"/>
      <c r="HL27" s="8"/>
      <c r="HM27" s="173">
        <v>7.249794721407625</v>
      </c>
      <c r="HN27" s="174">
        <v>7.883227040816326</v>
      </c>
      <c r="HO27" s="175">
        <v>5840</v>
      </c>
      <c r="HP27" s="175">
        <v>813</v>
      </c>
      <c r="HQ27" s="175">
        <v>0</v>
      </c>
      <c r="HR27" s="175">
        <v>12360.9</v>
      </c>
      <c r="HS27" s="176">
        <v>1705</v>
      </c>
      <c r="HT27" s="8"/>
      <c r="HU27" s="173">
        <f t="shared" si="17"/>
        <v>7.555026709284174</v>
      </c>
      <c r="HV27" s="174">
        <f t="shared" si="18"/>
        <v>8.084314281610501</v>
      </c>
      <c r="HW27" s="202">
        <f t="shared" si="19"/>
        <v>21442.7</v>
      </c>
      <c r="HX27" s="175">
        <f t="shared" si="19"/>
        <v>2985</v>
      </c>
      <c r="HY27" s="210">
        <f t="shared" si="1"/>
        <v>0.1992105887752658</v>
      </c>
      <c r="HZ27" s="175">
        <f t="shared" si="2"/>
        <v>418.6031746031749</v>
      </c>
      <c r="IA27" s="183">
        <f t="shared" si="20"/>
        <v>1611.6222222222234</v>
      </c>
      <c r="IB27" s="194"/>
      <c r="IC27" s="211">
        <f t="shared" si="26"/>
        <v>4409.9</v>
      </c>
      <c r="ID27" s="212">
        <f t="shared" si="3"/>
        <v>6156.9</v>
      </c>
      <c r="IE27" s="175">
        <f t="shared" si="27"/>
        <v>587</v>
      </c>
      <c r="IF27" s="176">
        <f t="shared" si="4"/>
        <v>827</v>
      </c>
      <c r="IG27" s="175"/>
      <c r="IH27" s="211">
        <f t="shared" si="5"/>
        <v>112.98412698412699</v>
      </c>
      <c r="II27" s="176">
        <f t="shared" si="6"/>
        <v>150.28571428571422</v>
      </c>
    </row>
    <row r="28" spans="1:243" s="171" customFormat="1" ht="12.75">
      <c r="A28" s="171" t="s">
        <v>48</v>
      </c>
      <c r="B28" s="2" t="s">
        <v>77</v>
      </c>
      <c r="C28" s="171">
        <v>6.3</v>
      </c>
      <c r="D28" s="208"/>
      <c r="E28" s="209"/>
      <c r="F28" s="8"/>
      <c r="G28" s="8"/>
      <c r="H28" s="8"/>
      <c r="I28" s="8"/>
      <c r="J28" s="186"/>
      <c r="K28" s="208"/>
      <c r="L28" s="209"/>
      <c r="M28" s="8"/>
      <c r="N28" s="8"/>
      <c r="O28" s="8"/>
      <c r="P28" s="8"/>
      <c r="Q28" s="186"/>
      <c r="R28" s="208"/>
      <c r="S28" s="8"/>
      <c r="T28" s="8"/>
      <c r="U28" s="8"/>
      <c r="V28" s="8"/>
      <c r="W28" s="8"/>
      <c r="X28" s="186"/>
      <c r="Y28" s="208"/>
      <c r="Z28" s="8"/>
      <c r="AA28" s="8"/>
      <c r="AB28" s="8"/>
      <c r="AC28" s="8"/>
      <c r="AD28" s="8"/>
      <c r="AE28" s="186"/>
      <c r="AF28" s="208"/>
      <c r="AG28" s="8"/>
      <c r="AH28" s="8"/>
      <c r="AI28" s="8"/>
      <c r="AJ28" s="8"/>
      <c r="AK28" s="8"/>
      <c r="AL28" s="186"/>
      <c r="AM28" s="208"/>
      <c r="AN28" s="209"/>
      <c r="AO28" s="8"/>
      <c r="AP28" s="8"/>
      <c r="AQ28" s="8"/>
      <c r="AR28" s="8"/>
      <c r="AS28" s="186"/>
      <c r="AT28" s="185"/>
      <c r="AU28" s="8"/>
      <c r="AV28" s="8"/>
      <c r="AW28" s="8"/>
      <c r="AX28" s="8"/>
      <c r="AY28" s="8"/>
      <c r="AZ28" s="215"/>
      <c r="BA28" s="185"/>
      <c r="BB28" s="8"/>
      <c r="BC28" s="8"/>
      <c r="BD28" s="8"/>
      <c r="BE28" s="8"/>
      <c r="BF28" s="8"/>
      <c r="BG28" s="215"/>
      <c r="BH28" s="231"/>
      <c r="BI28" s="232"/>
      <c r="BJ28" s="8"/>
      <c r="BK28" s="8"/>
      <c r="BL28" s="209"/>
      <c r="BM28" s="209"/>
      <c r="BN28" s="186"/>
      <c r="BO28" s="185"/>
      <c r="BP28" s="8"/>
      <c r="BQ28" s="209"/>
      <c r="BR28" s="209"/>
      <c r="BS28" s="209"/>
      <c r="BT28" s="209"/>
      <c r="BU28" s="8"/>
      <c r="BV28" s="185"/>
      <c r="BW28" s="8"/>
      <c r="BX28" s="8"/>
      <c r="BY28" s="8"/>
      <c r="BZ28" s="8"/>
      <c r="CA28" s="209"/>
      <c r="CB28" s="186"/>
      <c r="CC28" s="175"/>
      <c r="CD28" s="182">
        <f t="shared" si="7"/>
        <v>0</v>
      </c>
      <c r="CE28" s="175">
        <f t="shared" si="7"/>
        <v>0</v>
      </c>
      <c r="CF28" s="174"/>
      <c r="CG28" s="175">
        <f t="shared" si="9"/>
        <v>0</v>
      </c>
      <c r="CH28" s="183">
        <f t="shared" si="10"/>
        <v>0</v>
      </c>
      <c r="CI28" s="8"/>
      <c r="CJ28" s="208"/>
      <c r="CK28" s="209"/>
      <c r="CL28" s="207">
        <f t="shared" si="29"/>
        <v>0</v>
      </c>
      <c r="CM28" s="207">
        <f t="shared" si="29"/>
        <v>0</v>
      </c>
      <c r="CN28" s="8"/>
      <c r="CO28" s="8"/>
      <c r="CP28" s="186"/>
      <c r="CQ28" s="208"/>
      <c r="CR28" s="209"/>
      <c r="CS28" s="175">
        <f t="shared" si="30"/>
        <v>0</v>
      </c>
      <c r="CT28" s="175">
        <f t="shared" si="30"/>
        <v>0</v>
      </c>
      <c r="CU28" s="8"/>
      <c r="CV28" s="8"/>
      <c r="CW28" s="186"/>
      <c r="CX28" s="208"/>
      <c r="CY28" s="209"/>
      <c r="CZ28" s="175">
        <f t="shared" si="31"/>
        <v>0</v>
      </c>
      <c r="DA28" s="175">
        <f t="shared" si="31"/>
        <v>0</v>
      </c>
      <c r="DB28" s="8"/>
      <c r="DC28" s="8"/>
      <c r="DD28" s="186"/>
      <c r="DE28" s="8"/>
      <c r="DF28" s="8"/>
      <c r="DG28" s="175">
        <f t="shared" si="32"/>
        <v>0</v>
      </c>
      <c r="DH28" s="175">
        <f t="shared" si="32"/>
        <v>0</v>
      </c>
      <c r="DI28" s="8"/>
      <c r="DJ28" s="8"/>
      <c r="DK28" s="186"/>
      <c r="DL28" s="208"/>
      <c r="DM28" s="209"/>
      <c r="DN28" s="209"/>
      <c r="DO28" s="209"/>
      <c r="DP28" s="8"/>
      <c r="DQ28" s="8"/>
      <c r="DR28" s="186"/>
      <c r="DS28" s="185"/>
      <c r="DT28" s="8"/>
      <c r="DU28" s="8"/>
      <c r="DV28" s="8"/>
      <c r="DW28" s="8"/>
      <c r="DX28" s="8"/>
      <c r="DY28" s="186"/>
      <c r="DZ28" s="185"/>
      <c r="EA28" s="8"/>
      <c r="EB28" s="8"/>
      <c r="EC28" s="8"/>
      <c r="ED28" s="8"/>
      <c r="EE28" s="8"/>
      <c r="EF28" s="186"/>
      <c r="EG28" s="233">
        <v>8.206410256410257</v>
      </c>
      <c r="EH28" s="234">
        <v>8.206410256410257</v>
      </c>
      <c r="EI28" s="207">
        <f t="shared" si="33"/>
        <v>1920.3</v>
      </c>
      <c r="EJ28" s="207">
        <f t="shared" si="33"/>
        <v>234</v>
      </c>
      <c r="EK28" s="235">
        <v>0</v>
      </c>
      <c r="EL28" s="235">
        <v>1920.3</v>
      </c>
      <c r="EM28" s="236">
        <v>234</v>
      </c>
      <c r="EN28" s="174">
        <v>7.838992042440319</v>
      </c>
      <c r="EO28" s="174">
        <v>7.838992042440319</v>
      </c>
      <c r="EP28" s="235">
        <v>1035.0000000000002</v>
      </c>
      <c r="EQ28" s="235">
        <v>143</v>
      </c>
      <c r="ER28" s="235">
        <v>0</v>
      </c>
      <c r="ES28" s="235">
        <v>2955.3</v>
      </c>
      <c r="ET28" s="235">
        <v>377</v>
      </c>
      <c r="EU28" s="233">
        <v>7.792539964476021</v>
      </c>
      <c r="EV28" s="234">
        <v>8.99016393442623</v>
      </c>
      <c r="EW28" s="175">
        <v>1431.8999999999996</v>
      </c>
      <c r="EX28" s="175">
        <v>186</v>
      </c>
      <c r="EY28" s="175">
        <v>0</v>
      </c>
      <c r="EZ28" s="175">
        <v>4387.2</v>
      </c>
      <c r="FA28" s="176">
        <v>563</v>
      </c>
      <c r="FB28" s="173">
        <v>7.673529411764706</v>
      </c>
      <c r="FC28" s="174">
        <v>8.904436860068259</v>
      </c>
      <c r="FD28" s="175">
        <f t="shared" si="34"/>
        <v>830.8000000000002</v>
      </c>
      <c r="FE28" s="175">
        <f t="shared" si="34"/>
        <v>117</v>
      </c>
      <c r="FF28" s="175">
        <v>0</v>
      </c>
      <c r="FG28" s="175">
        <v>5218</v>
      </c>
      <c r="FH28" s="175">
        <v>680</v>
      </c>
      <c r="FI28" s="173">
        <v>7.5865</v>
      </c>
      <c r="FJ28" s="174">
        <v>8.873099415204678</v>
      </c>
      <c r="FK28" s="175">
        <v>3113.8999999999996</v>
      </c>
      <c r="FL28" s="175">
        <v>423</v>
      </c>
      <c r="FM28" s="175">
        <v>0</v>
      </c>
      <c r="FN28" s="175">
        <v>6069.2</v>
      </c>
      <c r="FO28" s="176">
        <v>800</v>
      </c>
      <c r="FP28" s="8"/>
      <c r="FQ28" s="182">
        <f t="shared" si="28"/>
        <v>8331.9</v>
      </c>
      <c r="FR28" s="175">
        <f t="shared" si="28"/>
        <v>1103</v>
      </c>
      <c r="FS28" s="174">
        <f t="shared" si="24"/>
        <v>7.5538531278331815</v>
      </c>
      <c r="FT28" s="175">
        <f t="shared" si="25"/>
        <v>219.5238095238094</v>
      </c>
      <c r="FU28" s="183">
        <f t="shared" si="16"/>
        <v>856.1428571428567</v>
      </c>
      <c r="FV28" s="8"/>
      <c r="FW28" s="173">
        <v>7.482371458551941</v>
      </c>
      <c r="FX28" s="174">
        <v>8.814215080346106</v>
      </c>
      <c r="FY28" s="175">
        <v>1061.5</v>
      </c>
      <c r="FZ28" s="175">
        <v>153</v>
      </c>
      <c r="GA28" s="175">
        <v>0</v>
      </c>
      <c r="GB28" s="175">
        <v>7130.7</v>
      </c>
      <c r="GC28" s="176">
        <v>953</v>
      </c>
      <c r="GD28" s="173">
        <v>7.431473010064044</v>
      </c>
      <c r="GE28" s="174">
        <v>8.800216684723727</v>
      </c>
      <c r="GF28" s="175">
        <v>991.9000000000005</v>
      </c>
      <c r="GG28" s="175">
        <v>140</v>
      </c>
      <c r="GH28" s="175"/>
      <c r="GI28" s="175">
        <v>8122.6</v>
      </c>
      <c r="GJ28" s="175">
        <v>1093</v>
      </c>
      <c r="GK28" s="173">
        <v>7.395264404104182</v>
      </c>
      <c r="GL28" s="174">
        <v>8.806203007518796</v>
      </c>
      <c r="GM28" s="175">
        <v>1247.199999999999</v>
      </c>
      <c r="GN28" s="175">
        <v>174</v>
      </c>
      <c r="GO28" s="175">
        <v>0</v>
      </c>
      <c r="GP28" s="175">
        <v>9369.8</v>
      </c>
      <c r="GQ28" s="176">
        <v>1267</v>
      </c>
      <c r="GR28" s="173">
        <v>7.411705924339757</v>
      </c>
      <c r="GS28" s="174">
        <v>8.829761904761904</v>
      </c>
      <c r="GT28" s="175">
        <v>2261.199999999999</v>
      </c>
      <c r="GU28" s="175">
        <v>308</v>
      </c>
      <c r="GV28" s="175">
        <v>0</v>
      </c>
      <c r="GW28" s="175">
        <v>10383.8</v>
      </c>
      <c r="GX28" s="175">
        <v>1401</v>
      </c>
      <c r="GY28" s="173">
        <v>7.416845637583893</v>
      </c>
      <c r="GZ28" s="174">
        <v>8.84088</v>
      </c>
      <c r="HA28" s="175">
        <v>2928.5</v>
      </c>
      <c r="HB28" s="175">
        <v>397</v>
      </c>
      <c r="HC28" s="175"/>
      <c r="HD28" s="175">
        <v>11051.1</v>
      </c>
      <c r="HE28" s="176">
        <v>1490</v>
      </c>
      <c r="HF28" s="208"/>
      <c r="HG28" s="209"/>
      <c r="HH28" s="8"/>
      <c r="HI28" s="8"/>
      <c r="HJ28" s="8"/>
      <c r="HK28" s="8"/>
      <c r="HL28" s="8"/>
      <c r="HM28" s="173">
        <v>7.49869918699187</v>
      </c>
      <c r="HN28" s="174">
        <v>8.851631477927064</v>
      </c>
      <c r="HO28" s="175">
        <v>5712.5</v>
      </c>
      <c r="HP28" s="175">
        <v>752</v>
      </c>
      <c r="HQ28" s="175">
        <v>0</v>
      </c>
      <c r="HR28" s="175">
        <v>13835.1</v>
      </c>
      <c r="HS28" s="176">
        <v>1845</v>
      </c>
      <c r="HT28" s="8"/>
      <c r="HU28" s="173">
        <f t="shared" si="17"/>
        <v>7.61221193606609</v>
      </c>
      <c r="HV28" s="174">
        <f t="shared" si="18"/>
        <v>8.705091878529759</v>
      </c>
      <c r="HW28" s="202">
        <f t="shared" si="19"/>
        <v>22534.699999999993</v>
      </c>
      <c r="HX28" s="175">
        <f t="shared" si="19"/>
        <v>3027</v>
      </c>
      <c r="HY28" s="210">
        <f t="shared" si="1"/>
        <v>0.20828760889937936</v>
      </c>
      <c r="HZ28" s="175">
        <f t="shared" si="2"/>
        <v>549.936507936507</v>
      </c>
      <c r="IA28" s="183">
        <f t="shared" si="20"/>
        <v>2117.2555555555523</v>
      </c>
      <c r="IB28" s="194"/>
      <c r="IC28" s="211">
        <f t="shared" si="26"/>
        <v>6069.2</v>
      </c>
      <c r="ID28" s="212">
        <f t="shared" si="3"/>
        <v>8331.9</v>
      </c>
      <c r="IE28" s="175">
        <f t="shared" si="27"/>
        <v>800</v>
      </c>
      <c r="IF28" s="176">
        <f t="shared" si="4"/>
        <v>1103</v>
      </c>
      <c r="IG28" s="175"/>
      <c r="IH28" s="211">
        <f t="shared" si="5"/>
        <v>163.3650793650794</v>
      </c>
      <c r="II28" s="176">
        <f t="shared" si="6"/>
        <v>219.5238095238094</v>
      </c>
    </row>
    <row r="29" spans="1:243" s="171" customFormat="1" ht="12.75">
      <c r="A29" s="171" t="s">
        <v>48</v>
      </c>
      <c r="B29" s="2" t="s">
        <v>78</v>
      </c>
      <c r="C29" s="171">
        <v>6.3</v>
      </c>
      <c r="D29" s="208"/>
      <c r="E29" s="209"/>
      <c r="F29" s="8"/>
      <c r="G29" s="8"/>
      <c r="H29" s="8"/>
      <c r="I29" s="8"/>
      <c r="J29" s="186"/>
      <c r="K29" s="208"/>
      <c r="L29" s="209"/>
      <c r="M29" s="8"/>
      <c r="N29" s="8"/>
      <c r="O29" s="8"/>
      <c r="P29" s="8"/>
      <c r="Q29" s="186"/>
      <c r="R29" s="208"/>
      <c r="S29" s="8"/>
      <c r="T29" s="8"/>
      <c r="U29" s="8"/>
      <c r="V29" s="8"/>
      <c r="W29" s="8"/>
      <c r="X29" s="186"/>
      <c r="Y29" s="208"/>
      <c r="Z29" s="8"/>
      <c r="AA29" s="8"/>
      <c r="AB29" s="8"/>
      <c r="AC29" s="8"/>
      <c r="AD29" s="8"/>
      <c r="AE29" s="186"/>
      <c r="AF29" s="208"/>
      <c r="AG29" s="8"/>
      <c r="AH29" s="8"/>
      <c r="AI29" s="8"/>
      <c r="AJ29" s="8"/>
      <c r="AK29" s="8"/>
      <c r="AL29" s="186"/>
      <c r="AM29" s="208"/>
      <c r="AN29" s="209"/>
      <c r="AO29" s="8"/>
      <c r="AP29" s="8"/>
      <c r="AQ29" s="8"/>
      <c r="AR29" s="8"/>
      <c r="AS29" s="186"/>
      <c r="AT29" s="185"/>
      <c r="AU29" s="8"/>
      <c r="AV29" s="8"/>
      <c r="AW29" s="8"/>
      <c r="AX29" s="8"/>
      <c r="AY29" s="8"/>
      <c r="AZ29" s="215"/>
      <c r="BA29" s="185"/>
      <c r="BB29" s="8"/>
      <c r="BC29" s="8"/>
      <c r="BD29" s="8"/>
      <c r="BE29" s="8"/>
      <c r="BF29" s="8"/>
      <c r="BG29" s="215"/>
      <c r="BH29" s="231"/>
      <c r="BI29" s="232"/>
      <c r="BJ29" s="8"/>
      <c r="BK29" s="8"/>
      <c r="BL29" s="209"/>
      <c r="BM29" s="209"/>
      <c r="BN29" s="186"/>
      <c r="BO29" s="185"/>
      <c r="BP29" s="8"/>
      <c r="BQ29" s="209"/>
      <c r="BR29" s="209"/>
      <c r="BS29" s="209"/>
      <c r="BT29" s="209"/>
      <c r="BU29" s="8"/>
      <c r="BV29" s="185"/>
      <c r="BW29" s="8"/>
      <c r="BX29" s="8"/>
      <c r="BY29" s="8"/>
      <c r="BZ29" s="8"/>
      <c r="CA29" s="209"/>
      <c r="CB29" s="186"/>
      <c r="CC29" s="175"/>
      <c r="CD29" s="182">
        <f t="shared" si="7"/>
        <v>0</v>
      </c>
      <c r="CE29" s="175">
        <f t="shared" si="7"/>
        <v>0</v>
      </c>
      <c r="CF29" s="174"/>
      <c r="CG29" s="175">
        <f t="shared" si="9"/>
        <v>0</v>
      </c>
      <c r="CH29" s="183">
        <f t="shared" si="10"/>
        <v>0</v>
      </c>
      <c r="CI29" s="8"/>
      <c r="CJ29" s="208"/>
      <c r="CK29" s="209"/>
      <c r="CL29" s="207">
        <f t="shared" si="29"/>
        <v>0</v>
      </c>
      <c r="CM29" s="207">
        <f t="shared" si="29"/>
        <v>0</v>
      </c>
      <c r="CN29" s="8"/>
      <c r="CO29" s="8"/>
      <c r="CP29" s="186"/>
      <c r="CQ29" s="208"/>
      <c r="CR29" s="209"/>
      <c r="CS29" s="175">
        <f t="shared" si="30"/>
        <v>0</v>
      </c>
      <c r="CT29" s="175">
        <f t="shared" si="30"/>
        <v>0</v>
      </c>
      <c r="CU29" s="8"/>
      <c r="CV29" s="8"/>
      <c r="CW29" s="186"/>
      <c r="CX29" s="208"/>
      <c r="CY29" s="209"/>
      <c r="CZ29" s="175">
        <f t="shared" si="31"/>
        <v>0</v>
      </c>
      <c r="DA29" s="175">
        <f t="shared" si="31"/>
        <v>0</v>
      </c>
      <c r="DB29" s="8"/>
      <c r="DC29" s="8"/>
      <c r="DD29" s="186"/>
      <c r="DE29" s="8"/>
      <c r="DF29" s="8"/>
      <c r="DG29" s="175">
        <f t="shared" si="32"/>
        <v>0</v>
      </c>
      <c r="DH29" s="175">
        <f t="shared" si="32"/>
        <v>0</v>
      </c>
      <c r="DI29" s="8"/>
      <c r="DJ29" s="8"/>
      <c r="DK29" s="186"/>
      <c r="DL29" s="208"/>
      <c r="DM29" s="209"/>
      <c r="DN29" s="209"/>
      <c r="DO29" s="209"/>
      <c r="DP29" s="8"/>
      <c r="DQ29" s="8"/>
      <c r="DR29" s="186"/>
      <c r="DS29" s="185"/>
      <c r="DT29" s="8"/>
      <c r="DU29" s="8"/>
      <c r="DV29" s="8"/>
      <c r="DW29" s="8"/>
      <c r="DX29" s="8"/>
      <c r="DY29" s="186"/>
      <c r="DZ29" s="185"/>
      <c r="EA29" s="8"/>
      <c r="EB29" s="8"/>
      <c r="EC29" s="8"/>
      <c r="ED29" s="8"/>
      <c r="EE29" s="8"/>
      <c r="EF29" s="186"/>
      <c r="EG29" s="233">
        <v>8.178231292517006</v>
      </c>
      <c r="EH29" s="234">
        <v>8.178231292517006</v>
      </c>
      <c r="EI29" s="207">
        <f t="shared" si="33"/>
        <v>2404.4</v>
      </c>
      <c r="EJ29" s="207">
        <f t="shared" si="33"/>
        <v>294</v>
      </c>
      <c r="EK29" s="235">
        <v>0</v>
      </c>
      <c r="EL29" s="235">
        <v>2404.4</v>
      </c>
      <c r="EM29" s="236">
        <v>294</v>
      </c>
      <c r="EN29" s="174">
        <v>7.797286012526096</v>
      </c>
      <c r="EO29" s="174">
        <v>7.797286012526096</v>
      </c>
      <c r="EP29" s="235">
        <v>1330.5</v>
      </c>
      <c r="EQ29" s="235">
        <v>185</v>
      </c>
      <c r="ER29" s="235">
        <v>0</v>
      </c>
      <c r="ES29" s="235">
        <v>3734.9</v>
      </c>
      <c r="ET29" s="235">
        <v>479</v>
      </c>
      <c r="EU29" s="233">
        <v>7.719735099337748</v>
      </c>
      <c r="EV29" s="234">
        <v>8.050276243093922</v>
      </c>
      <c r="EW29" s="175">
        <v>2093.4999999999995</v>
      </c>
      <c r="EX29" s="175">
        <v>276</v>
      </c>
      <c r="EY29" s="175">
        <v>0</v>
      </c>
      <c r="EZ29" s="175">
        <v>5828.4</v>
      </c>
      <c r="FA29" s="176">
        <v>755</v>
      </c>
      <c r="FB29" s="173">
        <v>7.639342523860021</v>
      </c>
      <c r="FC29" s="174">
        <v>7.977740863787375</v>
      </c>
      <c r="FD29" s="175">
        <f t="shared" si="34"/>
        <v>1375.5</v>
      </c>
      <c r="FE29" s="175">
        <f t="shared" si="34"/>
        <v>188</v>
      </c>
      <c r="FF29" s="175">
        <v>0</v>
      </c>
      <c r="FG29" s="175">
        <v>7203.9</v>
      </c>
      <c r="FH29" s="175">
        <v>943</v>
      </c>
      <c r="FI29" s="173">
        <v>7.588063660477454</v>
      </c>
      <c r="FJ29" s="174">
        <v>7.946388888888889</v>
      </c>
      <c r="FK29" s="175">
        <v>4847.200000000001</v>
      </c>
      <c r="FL29" s="175">
        <v>652</v>
      </c>
      <c r="FM29" s="175">
        <v>0</v>
      </c>
      <c r="FN29" s="175">
        <v>8582.1</v>
      </c>
      <c r="FO29" s="176">
        <v>1131</v>
      </c>
      <c r="FP29" s="8"/>
      <c r="FQ29" s="182">
        <f t="shared" si="28"/>
        <v>12051.1</v>
      </c>
      <c r="FR29" s="175">
        <f t="shared" si="28"/>
        <v>1595</v>
      </c>
      <c r="FS29" s="174">
        <f t="shared" si="24"/>
        <v>7.555548589341693</v>
      </c>
      <c r="FT29" s="175">
        <f t="shared" si="25"/>
        <v>317.8730158730159</v>
      </c>
      <c r="FU29" s="183">
        <f t="shared" si="16"/>
        <v>1239.7047619047619</v>
      </c>
      <c r="FV29" s="8"/>
      <c r="FW29" s="173">
        <v>7.514180749448934</v>
      </c>
      <c r="FX29" s="174">
        <v>7.884965304548959</v>
      </c>
      <c r="FY29" s="175">
        <v>1644.699999999999</v>
      </c>
      <c r="FZ29" s="175">
        <v>230</v>
      </c>
      <c r="GA29" s="175">
        <v>0</v>
      </c>
      <c r="GB29" s="175">
        <v>10226.8</v>
      </c>
      <c r="GC29" s="176">
        <v>1361</v>
      </c>
      <c r="GD29" s="173">
        <v>7.5025982256020285</v>
      </c>
      <c r="GE29" s="174">
        <v>7.892733333333333</v>
      </c>
      <c r="GF29" s="175">
        <v>1612.300000000001</v>
      </c>
      <c r="GG29" s="175">
        <v>217</v>
      </c>
      <c r="GH29" s="175"/>
      <c r="GI29" s="175">
        <v>11839.1</v>
      </c>
      <c r="GJ29" s="175">
        <v>1578</v>
      </c>
      <c r="GK29" s="173">
        <v>7.458170995670996</v>
      </c>
      <c r="GL29" s="174">
        <v>7.862350256702795</v>
      </c>
      <c r="GM29" s="175">
        <v>1943.6000000000004</v>
      </c>
      <c r="GN29" s="175">
        <v>270</v>
      </c>
      <c r="GO29" s="175">
        <v>0</v>
      </c>
      <c r="GP29" s="175">
        <v>13782.7</v>
      </c>
      <c r="GQ29" s="176">
        <v>1848</v>
      </c>
      <c r="GR29" s="173">
        <v>7.459566265060241</v>
      </c>
      <c r="GS29" s="174">
        <v>7.861147790756729</v>
      </c>
      <c r="GT29" s="175">
        <v>3639.5</v>
      </c>
      <c r="GU29" s="175">
        <v>497</v>
      </c>
      <c r="GV29" s="175">
        <v>0</v>
      </c>
      <c r="GW29" s="175">
        <v>15478.6</v>
      </c>
      <c r="GX29" s="175">
        <v>2075</v>
      </c>
      <c r="GY29" s="173">
        <v>7.467408726625111</v>
      </c>
      <c r="GZ29" s="174">
        <v>7.87038948850305</v>
      </c>
      <c r="HA29" s="175">
        <v>4932.699999999999</v>
      </c>
      <c r="HB29" s="175">
        <v>668</v>
      </c>
      <c r="HC29" s="175"/>
      <c r="HD29" s="175">
        <v>16771.8</v>
      </c>
      <c r="HE29" s="176">
        <v>2246</v>
      </c>
      <c r="HF29" s="208"/>
      <c r="HG29" s="209"/>
      <c r="HH29" s="8"/>
      <c r="HI29" s="8"/>
      <c r="HJ29" s="8"/>
      <c r="HK29" s="8"/>
      <c r="HL29" s="8"/>
      <c r="HM29" s="173">
        <v>7.57067480258435</v>
      </c>
      <c r="HN29" s="174">
        <v>7.986330935251799</v>
      </c>
      <c r="HO29" s="175">
        <v>9252.800000000001</v>
      </c>
      <c r="HP29" s="175">
        <v>1208</v>
      </c>
      <c r="HQ29" s="175">
        <v>0</v>
      </c>
      <c r="HR29" s="175">
        <v>21091.9</v>
      </c>
      <c r="HS29" s="176">
        <v>2786</v>
      </c>
      <c r="HT29" s="8"/>
      <c r="HU29" s="173">
        <f t="shared" si="17"/>
        <v>7.626841668519091</v>
      </c>
      <c r="HV29" s="174">
        <f t="shared" si="18"/>
        <v>7.937076400900906</v>
      </c>
      <c r="HW29" s="202">
        <f t="shared" si="19"/>
        <v>35076.7</v>
      </c>
      <c r="HX29" s="175">
        <f t="shared" si="19"/>
        <v>4685</v>
      </c>
      <c r="HY29" s="210">
        <f t="shared" si="1"/>
        <v>0.21060978865382407</v>
      </c>
      <c r="HZ29" s="175">
        <f t="shared" si="2"/>
        <v>882.7301587301581</v>
      </c>
      <c r="IA29" s="183">
        <f t="shared" si="20"/>
        <v>3398.5111111111087</v>
      </c>
      <c r="IB29" s="194"/>
      <c r="IC29" s="211">
        <f t="shared" si="26"/>
        <v>8582.1</v>
      </c>
      <c r="ID29" s="212">
        <f t="shared" si="3"/>
        <v>12051.1</v>
      </c>
      <c r="IE29" s="175">
        <f t="shared" si="27"/>
        <v>1131</v>
      </c>
      <c r="IF29" s="176">
        <f t="shared" si="4"/>
        <v>1595</v>
      </c>
      <c r="IG29" s="175"/>
      <c r="IH29" s="211">
        <f t="shared" si="5"/>
        <v>231.2380952380954</v>
      </c>
      <c r="II29" s="176">
        <f t="shared" si="6"/>
        <v>317.8730158730159</v>
      </c>
    </row>
    <row r="30" spans="1:243" s="171" customFormat="1" ht="12.75">
      <c r="A30" s="171" t="s">
        <v>48</v>
      </c>
      <c r="B30" s="2" t="s">
        <v>79</v>
      </c>
      <c r="C30" s="171">
        <v>6.3</v>
      </c>
      <c r="D30" s="208"/>
      <c r="E30" s="209"/>
      <c r="F30" s="8"/>
      <c r="G30" s="8"/>
      <c r="H30" s="8"/>
      <c r="I30" s="8"/>
      <c r="J30" s="186"/>
      <c r="K30" s="208"/>
      <c r="L30" s="209"/>
      <c r="M30" s="8"/>
      <c r="N30" s="8"/>
      <c r="O30" s="8"/>
      <c r="P30" s="8"/>
      <c r="Q30" s="186"/>
      <c r="R30" s="208"/>
      <c r="S30" s="8"/>
      <c r="T30" s="8"/>
      <c r="U30" s="8"/>
      <c r="V30" s="8"/>
      <c r="W30" s="8"/>
      <c r="X30" s="186"/>
      <c r="Y30" s="208"/>
      <c r="Z30" s="8"/>
      <c r="AA30" s="8"/>
      <c r="AB30" s="8"/>
      <c r="AC30" s="8"/>
      <c r="AD30" s="8"/>
      <c r="AE30" s="186"/>
      <c r="AF30" s="208"/>
      <c r="AG30" s="8"/>
      <c r="AH30" s="8"/>
      <c r="AI30" s="8"/>
      <c r="AJ30" s="8"/>
      <c r="AK30" s="8"/>
      <c r="AL30" s="186"/>
      <c r="AM30" s="208"/>
      <c r="AN30" s="209"/>
      <c r="AO30" s="8"/>
      <c r="AP30" s="8"/>
      <c r="AQ30" s="8"/>
      <c r="AR30" s="8"/>
      <c r="AS30" s="186"/>
      <c r="AT30" s="185"/>
      <c r="AU30" s="8"/>
      <c r="AV30" s="8"/>
      <c r="AW30" s="8"/>
      <c r="AX30" s="8"/>
      <c r="AY30" s="8"/>
      <c r="AZ30" s="215"/>
      <c r="BA30" s="185"/>
      <c r="BB30" s="8"/>
      <c r="BC30" s="8"/>
      <c r="BD30" s="8"/>
      <c r="BE30" s="8"/>
      <c r="BF30" s="8"/>
      <c r="BG30" s="215"/>
      <c r="BH30" s="231"/>
      <c r="BI30" s="232"/>
      <c r="BJ30" s="8"/>
      <c r="BK30" s="8"/>
      <c r="BL30" s="209"/>
      <c r="BM30" s="209"/>
      <c r="BN30" s="186"/>
      <c r="BO30" s="185"/>
      <c r="BP30" s="8"/>
      <c r="BQ30" s="209"/>
      <c r="BR30" s="209"/>
      <c r="BS30" s="209"/>
      <c r="BT30" s="209"/>
      <c r="BU30" s="8"/>
      <c r="BV30" s="185"/>
      <c r="BW30" s="8"/>
      <c r="BX30" s="8"/>
      <c r="BY30" s="8"/>
      <c r="BZ30" s="8"/>
      <c r="CA30" s="209"/>
      <c r="CB30" s="186"/>
      <c r="CC30" s="175"/>
      <c r="CD30" s="182">
        <f t="shared" si="7"/>
        <v>0</v>
      </c>
      <c r="CE30" s="175">
        <f t="shared" si="7"/>
        <v>0</v>
      </c>
      <c r="CF30" s="174"/>
      <c r="CG30" s="175">
        <f t="shared" si="9"/>
        <v>0</v>
      </c>
      <c r="CH30" s="183">
        <f t="shared" si="10"/>
        <v>0</v>
      </c>
      <c r="CI30" s="8"/>
      <c r="CJ30" s="208"/>
      <c r="CK30" s="209"/>
      <c r="CL30" s="207">
        <f t="shared" si="29"/>
        <v>0</v>
      </c>
      <c r="CM30" s="207">
        <f t="shared" si="29"/>
        <v>0</v>
      </c>
      <c r="CN30" s="8"/>
      <c r="CO30" s="8"/>
      <c r="CP30" s="186"/>
      <c r="CQ30" s="208"/>
      <c r="CR30" s="209"/>
      <c r="CS30" s="175">
        <f t="shared" si="30"/>
        <v>0</v>
      </c>
      <c r="CT30" s="175">
        <f t="shared" si="30"/>
        <v>0</v>
      </c>
      <c r="CU30" s="8"/>
      <c r="CV30" s="8"/>
      <c r="CW30" s="186"/>
      <c r="CX30" s="208"/>
      <c r="CY30" s="209"/>
      <c r="CZ30" s="175">
        <f t="shared" si="31"/>
        <v>0</v>
      </c>
      <c r="DA30" s="175">
        <f t="shared" si="31"/>
        <v>0</v>
      </c>
      <c r="DB30" s="8"/>
      <c r="DC30" s="8"/>
      <c r="DD30" s="186"/>
      <c r="DE30" s="8"/>
      <c r="DF30" s="8"/>
      <c r="DG30" s="175">
        <f t="shared" si="32"/>
        <v>0</v>
      </c>
      <c r="DH30" s="175">
        <f t="shared" si="32"/>
        <v>0</v>
      </c>
      <c r="DI30" s="8"/>
      <c r="DJ30" s="8"/>
      <c r="DK30" s="186"/>
      <c r="DL30" s="208"/>
      <c r="DM30" s="209"/>
      <c r="DN30" s="209"/>
      <c r="DO30" s="209"/>
      <c r="DP30" s="8"/>
      <c r="DQ30" s="8"/>
      <c r="DR30" s="186"/>
      <c r="DS30" s="185"/>
      <c r="DT30" s="8"/>
      <c r="DU30" s="8"/>
      <c r="DV30" s="8"/>
      <c r="DW30" s="8"/>
      <c r="DX30" s="8"/>
      <c r="DY30" s="186"/>
      <c r="DZ30" s="185"/>
      <c r="EA30" s="8"/>
      <c r="EB30" s="8"/>
      <c r="EC30" s="8"/>
      <c r="ED30" s="8"/>
      <c r="EE30" s="8"/>
      <c r="EF30" s="186"/>
      <c r="EG30" s="233">
        <v>7.827027027027027</v>
      </c>
      <c r="EH30" s="234">
        <v>7.827027027027027</v>
      </c>
      <c r="EI30" s="207">
        <f t="shared" si="33"/>
        <v>1737.6</v>
      </c>
      <c r="EJ30" s="207">
        <f t="shared" si="33"/>
        <v>222</v>
      </c>
      <c r="EK30" s="235">
        <v>0</v>
      </c>
      <c r="EL30" s="235">
        <v>1737.6</v>
      </c>
      <c r="EM30" s="236">
        <v>222</v>
      </c>
      <c r="EN30" s="174">
        <v>7.899709302325581</v>
      </c>
      <c r="EO30" s="174">
        <v>7.899709302325581</v>
      </c>
      <c r="EP30" s="235">
        <v>979.9000000000001</v>
      </c>
      <c r="EQ30" s="235">
        <v>122</v>
      </c>
      <c r="ER30" s="235">
        <v>0</v>
      </c>
      <c r="ES30" s="235">
        <v>2717.5</v>
      </c>
      <c r="ET30" s="235">
        <v>344</v>
      </c>
      <c r="EU30" s="233">
        <v>8.004455445544554</v>
      </c>
      <c r="EV30" s="234">
        <v>8.646524064171123</v>
      </c>
      <c r="EW30" s="175">
        <v>2133.2</v>
      </c>
      <c r="EX30" s="175">
        <v>262</v>
      </c>
      <c r="EY30" s="175">
        <v>0</v>
      </c>
      <c r="EZ30" s="175">
        <v>4850.7</v>
      </c>
      <c r="FA30" s="176">
        <v>606</v>
      </c>
      <c r="FB30" s="173">
        <v>7.992628650904033</v>
      </c>
      <c r="FC30" s="174">
        <v>8.654668674698796</v>
      </c>
      <c r="FD30" s="175">
        <f t="shared" si="34"/>
        <v>896</v>
      </c>
      <c r="FE30" s="175">
        <f t="shared" si="34"/>
        <v>113</v>
      </c>
      <c r="FF30" s="175">
        <v>0</v>
      </c>
      <c r="FG30" s="175">
        <v>5746.7</v>
      </c>
      <c r="FH30" s="175">
        <v>719</v>
      </c>
      <c r="FI30" s="173">
        <v>7.887412587412587</v>
      </c>
      <c r="FJ30" s="174">
        <v>8.555499367888748</v>
      </c>
      <c r="FK30" s="175">
        <v>4049.8999999999996</v>
      </c>
      <c r="FL30" s="175">
        <v>514</v>
      </c>
      <c r="FM30" s="175">
        <v>0</v>
      </c>
      <c r="FN30" s="175">
        <v>6767.4</v>
      </c>
      <c r="FO30" s="176">
        <v>858</v>
      </c>
      <c r="FP30" s="8"/>
      <c r="FQ30" s="182">
        <f t="shared" si="28"/>
        <v>9796.599999999999</v>
      </c>
      <c r="FR30" s="175">
        <f t="shared" si="28"/>
        <v>1233</v>
      </c>
      <c r="FS30" s="174">
        <f t="shared" si="24"/>
        <v>7.945336577453364</v>
      </c>
      <c r="FT30" s="175">
        <f t="shared" si="25"/>
        <v>322.0158730158728</v>
      </c>
      <c r="FU30" s="183">
        <f t="shared" si="16"/>
        <v>1255.8619047619038</v>
      </c>
      <c r="FV30" s="8"/>
      <c r="FW30" s="173">
        <v>7.760987415295257</v>
      </c>
      <c r="FX30" s="174">
        <v>8.456856540084388</v>
      </c>
      <c r="FY30" s="175">
        <v>1249.7000000000007</v>
      </c>
      <c r="FZ30" s="175">
        <v>175</v>
      </c>
      <c r="GA30" s="175">
        <v>0</v>
      </c>
      <c r="GB30" s="175">
        <v>8017.1</v>
      </c>
      <c r="GC30" s="176">
        <v>1033</v>
      </c>
      <c r="GD30" s="173">
        <v>7.67475</v>
      </c>
      <c r="GE30" s="174">
        <v>8.39535095715588</v>
      </c>
      <c r="GF30" s="175">
        <v>1192.6000000000004</v>
      </c>
      <c r="GG30" s="175">
        <v>167</v>
      </c>
      <c r="GH30" s="175"/>
      <c r="GI30" s="175">
        <v>9209.7</v>
      </c>
      <c r="GJ30" s="175">
        <v>1200</v>
      </c>
      <c r="GK30" s="173">
        <v>7.620938628158845</v>
      </c>
      <c r="GL30" s="174">
        <v>8.370340999206979</v>
      </c>
      <c r="GM30" s="175">
        <v>1345.2999999999993</v>
      </c>
      <c r="GN30" s="175">
        <v>185</v>
      </c>
      <c r="GO30" s="175">
        <v>0</v>
      </c>
      <c r="GP30" s="175">
        <v>10555</v>
      </c>
      <c r="GQ30" s="176">
        <v>1385</v>
      </c>
      <c r="GR30" s="173">
        <v>7.631221719457014</v>
      </c>
      <c r="GS30" s="174">
        <v>8.384588068181818</v>
      </c>
      <c r="GT30" s="175">
        <v>2595.7999999999993</v>
      </c>
      <c r="GU30" s="175">
        <v>347</v>
      </c>
      <c r="GV30" s="175">
        <v>0</v>
      </c>
      <c r="GW30" s="175">
        <v>11805.5</v>
      </c>
      <c r="GX30" s="175">
        <v>1547</v>
      </c>
      <c r="GY30" s="173">
        <v>7.618116376724655</v>
      </c>
      <c r="GZ30" s="174">
        <v>8.376912928759895</v>
      </c>
      <c r="HA30" s="175">
        <v>3489.699999999999</v>
      </c>
      <c r="HB30" s="175">
        <v>467</v>
      </c>
      <c r="HC30" s="175"/>
      <c r="HD30" s="175">
        <v>12699.4</v>
      </c>
      <c r="HE30" s="176">
        <v>1667</v>
      </c>
      <c r="HF30" s="208"/>
      <c r="HG30" s="209"/>
      <c r="HH30" s="8"/>
      <c r="HI30" s="8"/>
      <c r="HJ30" s="8"/>
      <c r="HK30" s="8"/>
      <c r="HL30" s="8"/>
      <c r="HM30" s="173">
        <v>7.644094094094094</v>
      </c>
      <c r="HN30" s="174">
        <v>8.396316657504123</v>
      </c>
      <c r="HO30" s="175">
        <v>6063.199999999999</v>
      </c>
      <c r="HP30" s="175">
        <v>798</v>
      </c>
      <c r="HQ30" s="175">
        <v>0</v>
      </c>
      <c r="HR30" s="175">
        <v>15272.9</v>
      </c>
      <c r="HS30" s="176">
        <v>1998</v>
      </c>
      <c r="HT30" s="8"/>
      <c r="HU30" s="173">
        <f t="shared" si="17"/>
        <v>7.778303749722149</v>
      </c>
      <c r="HV30" s="174">
        <f t="shared" si="18"/>
        <v>8.36034496245494</v>
      </c>
      <c r="HW30" s="202">
        <f t="shared" si="19"/>
        <v>25732.899999999998</v>
      </c>
      <c r="HX30" s="175">
        <f t="shared" si="19"/>
        <v>3372</v>
      </c>
      <c r="HY30" s="210">
        <f t="shared" si="1"/>
        <v>0.23465138884478565</v>
      </c>
      <c r="HZ30" s="175">
        <f t="shared" si="2"/>
        <v>712.5873015873012</v>
      </c>
      <c r="IA30" s="183">
        <f t="shared" si="20"/>
        <v>2743.46111111111</v>
      </c>
      <c r="IB30" s="194"/>
      <c r="IC30" s="211">
        <f t="shared" si="26"/>
        <v>6767.4</v>
      </c>
      <c r="ID30" s="212">
        <f t="shared" si="3"/>
        <v>9796.6</v>
      </c>
      <c r="IE30" s="175">
        <f t="shared" si="27"/>
        <v>858</v>
      </c>
      <c r="IF30" s="176">
        <f t="shared" si="4"/>
        <v>1233</v>
      </c>
      <c r="IG30" s="175"/>
      <c r="IH30" s="211">
        <f t="shared" si="5"/>
        <v>216.19047619047615</v>
      </c>
      <c r="II30" s="176">
        <f t="shared" si="6"/>
        <v>322.015873015873</v>
      </c>
    </row>
    <row r="31" spans="1:243" s="171" customFormat="1" ht="12.75">
      <c r="A31" s="171" t="s">
        <v>48</v>
      </c>
      <c r="B31" s="172" t="s">
        <v>80</v>
      </c>
      <c r="C31" s="171">
        <v>7.5</v>
      </c>
      <c r="D31" s="173"/>
      <c r="E31" s="174"/>
      <c r="F31" s="175"/>
      <c r="G31" s="175"/>
      <c r="H31" s="175"/>
      <c r="I31" s="175"/>
      <c r="J31" s="176"/>
      <c r="K31" s="173"/>
      <c r="L31" s="174"/>
      <c r="M31" s="175"/>
      <c r="N31" s="175"/>
      <c r="O31" s="175"/>
      <c r="P31" s="175"/>
      <c r="Q31" s="176"/>
      <c r="R31" s="177"/>
      <c r="S31" s="2"/>
      <c r="T31" s="175"/>
      <c r="U31" s="175"/>
      <c r="V31" s="175"/>
      <c r="W31" s="175"/>
      <c r="X31" s="176"/>
      <c r="Y31" s="173"/>
      <c r="Z31" s="174"/>
      <c r="AA31" s="175"/>
      <c r="AB31" s="175"/>
      <c r="AC31" s="175"/>
      <c r="AD31" s="175"/>
      <c r="AE31" s="176"/>
      <c r="AF31" s="177"/>
      <c r="AG31" s="2"/>
      <c r="AH31" s="2"/>
      <c r="AI31" s="2"/>
      <c r="AJ31" s="2"/>
      <c r="AK31" s="2"/>
      <c r="AL31" s="178"/>
      <c r="AM31" s="173"/>
      <c r="AN31" s="174"/>
      <c r="AO31" s="175"/>
      <c r="AP31" s="175"/>
      <c r="AQ31" s="175"/>
      <c r="AR31" s="175"/>
      <c r="AS31" s="176"/>
      <c r="AT31" s="179"/>
      <c r="AU31" s="180"/>
      <c r="AV31" s="175"/>
      <c r="AW31" s="175"/>
      <c r="AX31" s="175"/>
      <c r="AY31" s="175"/>
      <c r="AZ31" s="176"/>
      <c r="BA31" s="179"/>
      <c r="BB31" s="180"/>
      <c r="BC31" s="175"/>
      <c r="BD31" s="175"/>
      <c r="BE31" s="175"/>
      <c r="BF31" s="175"/>
      <c r="BG31" s="176"/>
      <c r="BH31" s="179"/>
      <c r="BI31" s="180"/>
      <c r="BJ31" s="175"/>
      <c r="BK31" s="175"/>
      <c r="BL31" s="175"/>
      <c r="BM31" s="175"/>
      <c r="BN31" s="176"/>
      <c r="BO31" s="179"/>
      <c r="BP31" s="180">
        <v>8.12</v>
      </c>
      <c r="BQ31" s="175">
        <v>4267</v>
      </c>
      <c r="BR31" s="175">
        <v>525</v>
      </c>
      <c r="BS31" s="175"/>
      <c r="BT31" s="175">
        <v>4267</v>
      </c>
      <c r="BU31" s="175">
        <v>525</v>
      </c>
      <c r="BV31" s="179">
        <v>7.55</v>
      </c>
      <c r="BW31" s="180">
        <v>9.13</v>
      </c>
      <c r="BX31" s="175">
        <f>CA31-BT31</f>
        <v>1640.4399999999996</v>
      </c>
      <c r="BY31" s="175">
        <f>CB31-BU31</f>
        <v>218.25</v>
      </c>
      <c r="BZ31" s="181"/>
      <c r="CA31" s="175">
        <v>5907.44</v>
      </c>
      <c r="CB31" s="176">
        <v>743.25</v>
      </c>
      <c r="CC31" s="175"/>
      <c r="CD31" s="182">
        <f t="shared" si="7"/>
        <v>5907.44</v>
      </c>
      <c r="CE31" s="175">
        <f t="shared" si="7"/>
        <v>743.25</v>
      </c>
      <c r="CF31" s="174">
        <f t="shared" si="8"/>
        <v>7.94811974436596</v>
      </c>
      <c r="CG31" s="175">
        <f t="shared" si="9"/>
        <v>44.40866666666659</v>
      </c>
      <c r="CH31" s="183">
        <f t="shared" si="10"/>
        <v>168.75293333333303</v>
      </c>
      <c r="CI31" s="8"/>
      <c r="CJ31" s="179">
        <v>7.33</v>
      </c>
      <c r="CK31" s="180">
        <v>9.43</v>
      </c>
      <c r="CL31" s="207">
        <f t="shared" si="29"/>
        <v>1702.0500000000002</v>
      </c>
      <c r="CM31" s="207">
        <f t="shared" si="29"/>
        <v>232.25</v>
      </c>
      <c r="CN31" s="181"/>
      <c r="CO31" s="175">
        <v>7609.49</v>
      </c>
      <c r="CP31" s="176">
        <v>975.5</v>
      </c>
      <c r="CQ31" s="179">
        <v>7.46</v>
      </c>
      <c r="CR31" s="180">
        <v>7.89</v>
      </c>
      <c r="CS31" s="175">
        <f t="shared" si="30"/>
        <v>596.7900000000009</v>
      </c>
      <c r="CT31" s="175">
        <f t="shared" si="30"/>
        <v>80</v>
      </c>
      <c r="CU31" s="181"/>
      <c r="CV31" s="175">
        <v>8206.28</v>
      </c>
      <c r="CW31" s="176">
        <v>1055.5</v>
      </c>
      <c r="CX31" s="179">
        <v>7.767402880838062</v>
      </c>
      <c r="CY31" s="180">
        <v>8.208081180811808</v>
      </c>
      <c r="CZ31" s="175">
        <f t="shared" si="31"/>
        <v>691.2799999999988</v>
      </c>
      <c r="DA31" s="175">
        <f t="shared" si="31"/>
        <v>90</v>
      </c>
      <c r="DB31" s="175">
        <v>0</v>
      </c>
      <c r="DC31" s="175">
        <v>8897.56</v>
      </c>
      <c r="DD31" s="176">
        <v>1145.5</v>
      </c>
      <c r="DE31" s="173">
        <v>7.7802902979373565</v>
      </c>
      <c r="DF31" s="174">
        <v>7.7802902979373565</v>
      </c>
      <c r="DG31" s="175">
        <f t="shared" si="32"/>
        <v>1286.8400000000001</v>
      </c>
      <c r="DH31" s="175">
        <f t="shared" si="32"/>
        <v>163.5</v>
      </c>
      <c r="DI31" s="175">
        <v>0</v>
      </c>
      <c r="DJ31" s="175">
        <v>10184.4</v>
      </c>
      <c r="DK31" s="176">
        <v>1309</v>
      </c>
      <c r="DL31" s="173">
        <v>7.789171974522294</v>
      </c>
      <c r="DM31" s="174">
        <v>8.23809880239521</v>
      </c>
      <c r="DN31" s="175">
        <f>DQ31-DJ31</f>
        <v>821.7000000000007</v>
      </c>
      <c r="DO31" s="175">
        <f>DR31-DK31</f>
        <v>104</v>
      </c>
      <c r="DP31" s="175">
        <v>0</v>
      </c>
      <c r="DQ31" s="175">
        <v>11006.1</v>
      </c>
      <c r="DR31" s="176">
        <v>1413</v>
      </c>
      <c r="DS31" s="185"/>
      <c r="DT31" s="8"/>
      <c r="DU31" s="8"/>
      <c r="DV31" s="8"/>
      <c r="DW31" s="8"/>
      <c r="DX31" s="8"/>
      <c r="DY31" s="186"/>
      <c r="DZ31" s="185"/>
      <c r="EA31" s="8"/>
      <c r="EB31" s="8"/>
      <c r="EC31" s="8"/>
      <c r="ED31" s="8"/>
      <c r="EE31" s="8"/>
      <c r="EF31" s="186"/>
      <c r="EG31" s="233">
        <v>7.810815822002472</v>
      </c>
      <c r="EH31" s="234">
        <v>8.26546762589928</v>
      </c>
      <c r="EI31" s="207">
        <f t="shared" si="33"/>
        <v>1631.7999999999993</v>
      </c>
      <c r="EJ31" s="207">
        <f t="shared" si="33"/>
        <v>205</v>
      </c>
      <c r="EK31" s="235">
        <v>0</v>
      </c>
      <c r="EL31" s="235">
        <v>12637.9</v>
      </c>
      <c r="EM31" s="236">
        <v>1618</v>
      </c>
      <c r="EN31" s="174">
        <v>7.846788482834994</v>
      </c>
      <c r="EO31" s="174">
        <v>8.301874633860574</v>
      </c>
      <c r="EP31" s="235">
        <v>1533.3999999999996</v>
      </c>
      <c r="EQ31" s="235">
        <v>188</v>
      </c>
      <c r="ER31" s="235"/>
      <c r="ES31" s="235">
        <v>14171.3</v>
      </c>
      <c r="ET31" s="235">
        <v>1806</v>
      </c>
      <c r="EU31" s="233">
        <v>7.82547508988187</v>
      </c>
      <c r="EV31" s="234">
        <v>8.28504622077216</v>
      </c>
      <c r="EW31" s="175">
        <v>1064.9000000000015</v>
      </c>
      <c r="EX31" s="175">
        <v>141</v>
      </c>
      <c r="EY31" s="175"/>
      <c r="EZ31" s="175">
        <v>15236.2</v>
      </c>
      <c r="FA31" s="176">
        <v>1947</v>
      </c>
      <c r="FB31" s="173">
        <v>7.806451612903226</v>
      </c>
      <c r="FC31" s="174">
        <v>8.262246412666997</v>
      </c>
      <c r="FD31" s="175">
        <f t="shared" si="34"/>
        <v>1461.7999999999993</v>
      </c>
      <c r="FE31" s="175">
        <f t="shared" si="34"/>
        <v>192</v>
      </c>
      <c r="FF31" s="175">
        <v>0</v>
      </c>
      <c r="FG31" s="175">
        <v>16698</v>
      </c>
      <c r="FH31" s="175">
        <v>2139</v>
      </c>
      <c r="FI31" s="173">
        <v>7.786291038154392</v>
      </c>
      <c r="FJ31" s="174">
        <v>8.243447627994364</v>
      </c>
      <c r="FK31" s="175">
        <v>3379</v>
      </c>
      <c r="FL31" s="175">
        <v>448</v>
      </c>
      <c r="FM31" s="175">
        <v>0</v>
      </c>
      <c r="FN31" s="175">
        <v>17550.3</v>
      </c>
      <c r="FO31" s="176">
        <v>2254</v>
      </c>
      <c r="FP31" s="8"/>
      <c r="FQ31" s="182">
        <f t="shared" si="28"/>
        <v>14169.560000000001</v>
      </c>
      <c r="FR31" s="175">
        <f t="shared" si="28"/>
        <v>1843.75</v>
      </c>
      <c r="FS31" s="174">
        <f t="shared" si="24"/>
        <v>7.685185084745763</v>
      </c>
      <c r="FT31" s="175">
        <f t="shared" si="25"/>
        <v>45.52466666666692</v>
      </c>
      <c r="FU31" s="183">
        <f t="shared" si="16"/>
        <v>177.54620000000097</v>
      </c>
      <c r="FV31" s="8"/>
      <c r="FW31" s="173">
        <v>7.741796554552912</v>
      </c>
      <c r="FX31" s="174">
        <v>8.202737940026076</v>
      </c>
      <c r="FY31" s="175">
        <v>1324.2000000000007</v>
      </c>
      <c r="FZ31" s="175">
        <v>184</v>
      </c>
      <c r="GA31" s="175">
        <v>0</v>
      </c>
      <c r="GB31" s="175">
        <v>18874.5</v>
      </c>
      <c r="GC31" s="176">
        <v>2438</v>
      </c>
      <c r="GD31" s="173">
        <v>7.711820600532117</v>
      </c>
      <c r="GE31" s="174">
        <v>8.17477840451249</v>
      </c>
      <c r="GF31" s="175">
        <v>1415.2999999999993</v>
      </c>
      <c r="GG31" s="175">
        <v>193</v>
      </c>
      <c r="GH31" s="175"/>
      <c r="GI31" s="175">
        <v>20289.8</v>
      </c>
      <c r="GJ31" s="175">
        <v>2631</v>
      </c>
      <c r="GK31" s="173">
        <v>7.678353442157558</v>
      </c>
      <c r="GL31" s="174">
        <v>8.149755178907721</v>
      </c>
      <c r="GM31" s="175">
        <v>1347.7999999999993</v>
      </c>
      <c r="GN31" s="175">
        <v>187</v>
      </c>
      <c r="GO31" s="175">
        <v>0</v>
      </c>
      <c r="GP31" s="175">
        <v>21637.6</v>
      </c>
      <c r="GQ31" s="176">
        <v>2818</v>
      </c>
      <c r="GR31" s="173">
        <v>7.677296937416777</v>
      </c>
      <c r="GS31" s="174">
        <v>8.146450017661603</v>
      </c>
      <c r="GT31" s="175">
        <v>2772.7999999999993</v>
      </c>
      <c r="GU31" s="175">
        <v>373</v>
      </c>
      <c r="GV31" s="175">
        <v>0</v>
      </c>
      <c r="GW31" s="175">
        <v>23062.6</v>
      </c>
      <c r="GX31" s="175">
        <v>3004</v>
      </c>
      <c r="GY31" s="173">
        <v>7.678557874762808</v>
      </c>
      <c r="GZ31" s="174">
        <v>8.147516778523489</v>
      </c>
      <c r="HA31" s="175">
        <v>3989.7999999999993</v>
      </c>
      <c r="HB31" s="175">
        <v>531</v>
      </c>
      <c r="HC31" s="175"/>
      <c r="HD31" s="175">
        <v>24279.6</v>
      </c>
      <c r="HE31" s="176">
        <v>3162</v>
      </c>
      <c r="HF31" s="173">
        <v>7.695246530853262</v>
      </c>
      <c r="HG31" s="174">
        <v>8.162793611024115</v>
      </c>
      <c r="HH31" s="175">
        <v>5774</v>
      </c>
      <c r="HI31" s="175">
        <v>756</v>
      </c>
      <c r="HJ31" s="175">
        <v>0</v>
      </c>
      <c r="HK31" s="237">
        <v>26063.8</v>
      </c>
      <c r="HL31" s="175">
        <v>3387</v>
      </c>
      <c r="HM31" s="173">
        <v>7.698770606314613</v>
      </c>
      <c r="HN31" s="174">
        <v>8.168959383338274</v>
      </c>
      <c r="HO31" s="175">
        <v>7264.100000000002</v>
      </c>
      <c r="HP31" s="175">
        <v>948</v>
      </c>
      <c r="HQ31" s="175">
        <v>0</v>
      </c>
      <c r="HR31" s="175">
        <v>27553.9</v>
      </c>
      <c r="HS31" s="176">
        <v>3579</v>
      </c>
      <c r="HT31" s="8"/>
      <c r="HU31" s="173">
        <f t="shared" si="17"/>
        <v>7.701918319203595</v>
      </c>
      <c r="HV31" s="174">
        <f t="shared" si="18"/>
        <v>8.279344427175342</v>
      </c>
      <c r="HW31" s="202">
        <f t="shared" si="19"/>
        <v>43964.99999999999</v>
      </c>
      <c r="HX31" s="175">
        <f t="shared" si="19"/>
        <v>5759</v>
      </c>
      <c r="HY31" s="210">
        <f t="shared" si="1"/>
        <v>0.026922442560479355</v>
      </c>
      <c r="HZ31" s="175">
        <f t="shared" si="2"/>
        <v>102.99999999999909</v>
      </c>
      <c r="IA31" s="183">
        <f t="shared" si="20"/>
        <v>396.5499999999965</v>
      </c>
      <c r="IB31" s="194"/>
      <c r="IC31" s="211">
        <f t="shared" si="26"/>
        <v>17550.3</v>
      </c>
      <c r="ID31" s="212">
        <f t="shared" si="3"/>
        <v>20077</v>
      </c>
      <c r="IE31" s="175">
        <f t="shared" si="27"/>
        <v>2254</v>
      </c>
      <c r="IF31" s="176">
        <f t="shared" si="4"/>
        <v>2587</v>
      </c>
      <c r="IG31" s="238"/>
      <c r="IH31" s="211">
        <f t="shared" si="5"/>
        <v>86.03999999999996</v>
      </c>
      <c r="II31" s="176">
        <f t="shared" si="6"/>
        <v>89.9333333333334</v>
      </c>
    </row>
    <row r="32" spans="1:243" s="171" customFormat="1" ht="12.75">
      <c r="A32" s="171" t="s">
        <v>45</v>
      </c>
      <c r="B32" s="172" t="s">
        <v>81</v>
      </c>
      <c r="C32" s="171">
        <v>8.7</v>
      </c>
      <c r="D32" s="173"/>
      <c r="E32" s="174"/>
      <c r="F32" s="175"/>
      <c r="G32" s="175"/>
      <c r="H32" s="175"/>
      <c r="I32" s="175"/>
      <c r="J32" s="176">
        <v>490</v>
      </c>
      <c r="K32" s="173"/>
      <c r="L32" s="174"/>
      <c r="M32" s="175"/>
      <c r="N32" s="175"/>
      <c r="O32" s="175"/>
      <c r="P32" s="175"/>
      <c r="Q32" s="176"/>
      <c r="R32" s="177"/>
      <c r="S32" s="2"/>
      <c r="T32" s="175"/>
      <c r="U32" s="175"/>
      <c r="V32" s="175"/>
      <c r="W32" s="175"/>
      <c r="X32" s="176"/>
      <c r="Y32" s="173"/>
      <c r="Z32" s="174"/>
      <c r="AA32" s="175"/>
      <c r="AB32" s="175"/>
      <c r="AC32" s="175"/>
      <c r="AD32" s="175"/>
      <c r="AE32" s="176"/>
      <c r="AF32" s="177"/>
      <c r="AG32" s="2"/>
      <c r="AH32" s="2"/>
      <c r="AI32" s="2"/>
      <c r="AJ32" s="2"/>
      <c r="AK32" s="2"/>
      <c r="AL32" s="178"/>
      <c r="AM32" s="173"/>
      <c r="AN32" s="174"/>
      <c r="AO32" s="175"/>
      <c r="AP32" s="175"/>
      <c r="AQ32" s="175"/>
      <c r="AR32" s="175"/>
      <c r="AS32" s="176"/>
      <c r="AT32" s="179">
        <v>8.26</v>
      </c>
      <c r="AU32" s="180">
        <v>8.89</v>
      </c>
      <c r="AV32" s="175">
        <v>1836.61</v>
      </c>
      <c r="AW32" s="175">
        <v>222.34</v>
      </c>
      <c r="AX32" s="175">
        <v>1711</v>
      </c>
      <c r="AY32" s="175">
        <v>1836.52</v>
      </c>
      <c r="AZ32" s="176">
        <v>222.71</v>
      </c>
      <c r="BA32" s="179"/>
      <c r="BB32" s="180">
        <v>7.62</v>
      </c>
      <c r="BC32" s="239">
        <v>8.3</v>
      </c>
      <c r="BD32" s="175">
        <v>109</v>
      </c>
      <c r="BE32" s="175">
        <v>3015</v>
      </c>
      <c r="BF32" s="175">
        <v>2671</v>
      </c>
      <c r="BG32" s="176">
        <v>332</v>
      </c>
      <c r="BH32" s="179">
        <v>7.28</v>
      </c>
      <c r="BI32" s="180">
        <v>8.35</v>
      </c>
      <c r="BJ32" s="175">
        <v>258</v>
      </c>
      <c r="BK32" s="175">
        <v>35.48</v>
      </c>
      <c r="BL32" s="175">
        <v>3088</v>
      </c>
      <c r="BM32" s="175">
        <v>2829</v>
      </c>
      <c r="BN32" s="176">
        <v>368.48</v>
      </c>
      <c r="BO32" s="179">
        <v>7.62</v>
      </c>
      <c r="BP32" s="180">
        <v>8.6</v>
      </c>
      <c r="BQ32" s="175">
        <v>927</v>
      </c>
      <c r="BR32" s="175">
        <v>121</v>
      </c>
      <c r="BS32" s="175">
        <v>2642</v>
      </c>
      <c r="BT32" s="175">
        <v>3857</v>
      </c>
      <c r="BU32" s="175">
        <v>490</v>
      </c>
      <c r="BV32" s="179">
        <v>7.45</v>
      </c>
      <c r="BW32" s="180">
        <v>8.59</v>
      </c>
      <c r="BX32" s="175">
        <v>667</v>
      </c>
      <c r="BY32" s="175">
        <v>89</v>
      </c>
      <c r="BZ32" s="181">
        <v>2879</v>
      </c>
      <c r="CA32" s="175">
        <v>4524</v>
      </c>
      <c r="CB32" s="176">
        <v>580</v>
      </c>
      <c r="CC32" s="175"/>
      <c r="CD32" s="182">
        <f t="shared" si="7"/>
        <v>3696.91</v>
      </c>
      <c r="CE32" s="175">
        <f t="shared" si="7"/>
        <v>576.82</v>
      </c>
      <c r="CF32" s="174">
        <f t="shared" si="8"/>
        <v>6.409122429874136</v>
      </c>
      <c r="CG32" s="175">
        <f t="shared" si="9"/>
        <v>-151.88781609195405</v>
      </c>
      <c r="CH32" s="183">
        <f t="shared" si="10"/>
        <v>-577.1737011494254</v>
      </c>
      <c r="CI32" s="8"/>
      <c r="CJ32" s="179">
        <v>7.31</v>
      </c>
      <c r="CK32" s="180">
        <v>8.52</v>
      </c>
      <c r="CL32" s="175">
        <v>770</v>
      </c>
      <c r="CM32" s="175">
        <v>105</v>
      </c>
      <c r="CN32" s="181">
        <v>2918</v>
      </c>
      <c r="CO32" s="175">
        <v>5295</v>
      </c>
      <c r="CP32" s="176">
        <v>686</v>
      </c>
      <c r="CQ32" s="179">
        <v>7.3</v>
      </c>
      <c r="CR32" s="180">
        <v>8.52</v>
      </c>
      <c r="CS32" s="175">
        <v>961.77</v>
      </c>
      <c r="CT32" s="175">
        <v>131.83</v>
      </c>
      <c r="CU32" s="181">
        <v>2979</v>
      </c>
      <c r="CV32" s="175">
        <v>6257.42</v>
      </c>
      <c r="CW32" s="176">
        <v>819.52</v>
      </c>
      <c r="CX32" s="179">
        <v>7.74</v>
      </c>
      <c r="CY32" s="180">
        <v>8.72</v>
      </c>
      <c r="CZ32" s="175">
        <v>842.04</v>
      </c>
      <c r="DA32" s="175">
        <v>108.75</v>
      </c>
      <c r="DB32" s="175">
        <v>3085</v>
      </c>
      <c r="DC32" s="175">
        <v>7099.46</v>
      </c>
      <c r="DD32" s="176">
        <v>928.68</v>
      </c>
      <c r="DE32" s="173">
        <v>7.75</v>
      </c>
      <c r="DF32" s="174">
        <v>8.6</v>
      </c>
      <c r="DG32" s="175">
        <v>774.22</v>
      </c>
      <c r="DH32" s="175">
        <v>99.82</v>
      </c>
      <c r="DI32" s="175">
        <v>2948</v>
      </c>
      <c r="DJ32" s="175">
        <v>7873.68</v>
      </c>
      <c r="DK32" s="176">
        <v>1028.83</v>
      </c>
      <c r="DL32" s="173">
        <v>7.63</v>
      </c>
      <c r="DM32" s="174">
        <v>8.29</v>
      </c>
      <c r="DN32" s="175">
        <v>640.63</v>
      </c>
      <c r="DO32" s="175">
        <v>84</v>
      </c>
      <c r="DP32" s="175">
        <v>3117</v>
      </c>
      <c r="DQ32" s="226">
        <v>8514.29</v>
      </c>
      <c r="DR32" s="176">
        <v>1113.15</v>
      </c>
      <c r="DS32" s="185"/>
      <c r="DT32" s="8"/>
      <c r="DU32" s="8"/>
      <c r="DV32" s="8"/>
      <c r="DW32" s="8"/>
      <c r="DX32" s="8"/>
      <c r="DY32" s="186"/>
      <c r="DZ32" s="185"/>
      <c r="EA32" s="8"/>
      <c r="EB32" s="8"/>
      <c r="EC32" s="8"/>
      <c r="ED32" s="8"/>
      <c r="EE32" s="8"/>
      <c r="EF32" s="186"/>
      <c r="EG32" s="233">
        <v>7.89</v>
      </c>
      <c r="EH32" s="234">
        <v>8.58</v>
      </c>
      <c r="EI32" s="235">
        <v>858.34</v>
      </c>
      <c r="EJ32" s="235">
        <v>108.8</v>
      </c>
      <c r="EK32" s="235">
        <v>2876</v>
      </c>
      <c r="EL32" s="235">
        <v>9372.6</v>
      </c>
      <c r="EM32" s="236">
        <v>1222.47</v>
      </c>
      <c r="EN32" s="174">
        <v>7.79</v>
      </c>
      <c r="EO32" s="174">
        <v>8.52</v>
      </c>
      <c r="EP32" s="235">
        <v>769.89</v>
      </c>
      <c r="EQ32" s="235">
        <v>98.82</v>
      </c>
      <c r="ER32" s="235">
        <v>0</v>
      </c>
      <c r="ES32" s="235">
        <v>10142.53</v>
      </c>
      <c r="ET32" s="235">
        <v>1321.74</v>
      </c>
      <c r="EU32" s="233">
        <v>7.69</v>
      </c>
      <c r="EV32" s="234">
        <v>8.81</v>
      </c>
      <c r="EW32" s="175">
        <v>638.74</v>
      </c>
      <c r="EX32" s="175">
        <v>83.04</v>
      </c>
      <c r="EY32" s="175">
        <v>0</v>
      </c>
      <c r="EZ32" s="175">
        <v>10781.21</v>
      </c>
      <c r="FA32" s="176">
        <v>1405.07</v>
      </c>
      <c r="FB32" s="208">
        <v>7.59</v>
      </c>
      <c r="FC32" s="209">
        <v>8.69</v>
      </c>
      <c r="FD32" s="8">
        <v>1127.2</v>
      </c>
      <c r="FE32" s="8">
        <v>148.49</v>
      </c>
      <c r="FF32" s="8">
        <v>0</v>
      </c>
      <c r="FG32" s="8">
        <v>11908.41</v>
      </c>
      <c r="FH32" s="8">
        <v>1554.45</v>
      </c>
      <c r="FI32" s="208">
        <v>7.17</v>
      </c>
      <c r="FJ32" s="209">
        <v>8.51</v>
      </c>
      <c r="FK32" s="8">
        <v>283.53</v>
      </c>
      <c r="FL32" s="8">
        <v>39.52</v>
      </c>
      <c r="FM32" s="8">
        <v>0</v>
      </c>
      <c r="FN32" s="8">
        <v>12191.92</v>
      </c>
      <c r="FO32" s="186">
        <v>1593.97</v>
      </c>
      <c r="FP32" s="8"/>
      <c r="FQ32" s="182">
        <f t="shared" si="28"/>
        <v>7666.36</v>
      </c>
      <c r="FR32" s="175">
        <f t="shared" si="28"/>
        <v>1008.0699999999999</v>
      </c>
      <c r="FS32" s="174">
        <f t="shared" si="24"/>
        <v>7.604987748866646</v>
      </c>
      <c r="FT32" s="175">
        <f t="shared" si="25"/>
        <v>-126.8791954022987</v>
      </c>
      <c r="FU32" s="183">
        <f t="shared" si="16"/>
        <v>-494.82886206896495</v>
      </c>
      <c r="FV32" s="8"/>
      <c r="FW32" s="173">
        <v>7.23</v>
      </c>
      <c r="FX32" s="174">
        <v>8.53</v>
      </c>
      <c r="FY32" s="175">
        <v>682.47</v>
      </c>
      <c r="FZ32" s="175">
        <v>94.37</v>
      </c>
      <c r="GA32" s="175">
        <v>0</v>
      </c>
      <c r="GB32" s="175">
        <v>12874.36</v>
      </c>
      <c r="GC32" s="176">
        <v>1688.74</v>
      </c>
      <c r="GD32" s="173">
        <v>7.84</v>
      </c>
      <c r="GE32" s="174">
        <v>9.34</v>
      </c>
      <c r="GF32" s="175">
        <v>843.33</v>
      </c>
      <c r="GG32" s="175">
        <v>107.61</v>
      </c>
      <c r="GH32" s="175"/>
      <c r="GI32" s="175">
        <v>13717.64</v>
      </c>
      <c r="GJ32" s="175">
        <v>1797.54</v>
      </c>
      <c r="GK32" s="185"/>
      <c r="GL32" s="8"/>
      <c r="GM32" s="8"/>
      <c r="GN32" s="8"/>
      <c r="GO32" s="8"/>
      <c r="GP32" s="8"/>
      <c r="GQ32" s="186"/>
      <c r="GR32" s="185">
        <v>7.92</v>
      </c>
      <c r="GS32" s="8">
        <v>9.71</v>
      </c>
      <c r="GT32" s="8">
        <v>462.77</v>
      </c>
      <c r="GU32" s="8">
        <v>58.44</v>
      </c>
      <c r="GV32" s="8">
        <v>0</v>
      </c>
      <c r="GW32" s="8">
        <v>14180.46</v>
      </c>
      <c r="GX32" s="8">
        <v>1856.96</v>
      </c>
      <c r="GY32" s="173">
        <v>8.82</v>
      </c>
      <c r="GZ32" s="174">
        <v>10.02</v>
      </c>
      <c r="HA32" s="175">
        <v>575.69</v>
      </c>
      <c r="HB32" s="175">
        <v>65.23</v>
      </c>
      <c r="HC32" s="175"/>
      <c r="HD32" s="175">
        <v>14756.1</v>
      </c>
      <c r="HE32" s="176">
        <v>1922.43</v>
      </c>
      <c r="HF32" s="173">
        <v>9.09</v>
      </c>
      <c r="HG32" s="174">
        <v>10.56</v>
      </c>
      <c r="HH32" s="175">
        <v>696.42</v>
      </c>
      <c r="HI32" s="175">
        <v>76.57</v>
      </c>
      <c r="HJ32" s="175">
        <v>0</v>
      </c>
      <c r="HK32" s="175">
        <v>15452.5</v>
      </c>
      <c r="HL32" s="175">
        <v>1999.48</v>
      </c>
      <c r="HM32" s="173">
        <v>9.3</v>
      </c>
      <c r="HN32" s="174">
        <v>10.67</v>
      </c>
      <c r="HO32" s="175">
        <v>798.26</v>
      </c>
      <c r="HP32" s="175">
        <v>85.81</v>
      </c>
      <c r="HQ32" s="175">
        <v>0</v>
      </c>
      <c r="HR32" s="175">
        <v>16250.76</v>
      </c>
      <c r="HS32" s="176">
        <v>2085.5</v>
      </c>
      <c r="HT32" s="8"/>
      <c r="HU32" s="173">
        <f t="shared" si="17"/>
        <v>7.833499999999999</v>
      </c>
      <c r="HV32" s="174">
        <f t="shared" si="18"/>
        <v>8.887619047619047</v>
      </c>
      <c r="HW32" s="202">
        <f t="shared" si="19"/>
        <v>15422.21</v>
      </c>
      <c r="HX32" s="175">
        <f t="shared" si="19"/>
        <v>2072.92</v>
      </c>
      <c r="HY32" s="210">
        <f t="shared" si="1"/>
        <v>-0.09959770114942533</v>
      </c>
      <c r="HZ32" s="175">
        <f t="shared" si="2"/>
        <v>-300.25218390804594</v>
      </c>
      <c r="IA32" s="183">
        <f t="shared" si="20"/>
        <v>-1155.9709080459768</v>
      </c>
      <c r="IB32" s="194"/>
      <c r="IC32" s="211">
        <f t="shared" si="26"/>
        <v>12191.92</v>
      </c>
      <c r="ID32" s="212">
        <f t="shared" si="3"/>
        <v>11363.27</v>
      </c>
      <c r="IE32" s="175">
        <f t="shared" si="27"/>
        <v>1593.97</v>
      </c>
      <c r="IF32" s="176">
        <f t="shared" si="4"/>
        <v>1584.89</v>
      </c>
      <c r="IG32" s="213"/>
      <c r="IH32" s="211">
        <f t="shared" si="5"/>
        <v>-192.59988505747106</v>
      </c>
      <c r="II32" s="176">
        <f t="shared" si="6"/>
        <v>-278.76701149425276</v>
      </c>
    </row>
    <row r="33" spans="1:243" s="171" customFormat="1" ht="12.75">
      <c r="A33" s="171" t="s">
        <v>45</v>
      </c>
      <c r="B33" s="172" t="s">
        <v>82</v>
      </c>
      <c r="C33" s="171">
        <v>6.1</v>
      </c>
      <c r="D33" s="173"/>
      <c r="E33" s="174"/>
      <c r="F33" s="175"/>
      <c r="G33" s="175"/>
      <c r="H33" s="175"/>
      <c r="I33" s="175"/>
      <c r="J33" s="176"/>
      <c r="K33" s="173"/>
      <c r="L33" s="174"/>
      <c r="M33" s="175"/>
      <c r="N33" s="175"/>
      <c r="O33" s="175"/>
      <c r="P33" s="175"/>
      <c r="Q33" s="176"/>
      <c r="R33" s="177"/>
      <c r="S33" s="2"/>
      <c r="T33" s="175"/>
      <c r="U33" s="175"/>
      <c r="V33" s="175"/>
      <c r="W33" s="175"/>
      <c r="X33" s="176"/>
      <c r="Y33" s="173"/>
      <c r="Z33" s="174"/>
      <c r="AA33" s="175"/>
      <c r="AB33" s="175"/>
      <c r="AC33" s="175"/>
      <c r="AD33" s="175"/>
      <c r="AE33" s="176"/>
      <c r="AF33" s="177"/>
      <c r="AG33" s="2"/>
      <c r="AH33" s="2"/>
      <c r="AI33" s="2"/>
      <c r="AJ33" s="2"/>
      <c r="AK33" s="2"/>
      <c r="AL33" s="178"/>
      <c r="AM33" s="173"/>
      <c r="AN33" s="174"/>
      <c r="AO33" s="175"/>
      <c r="AP33" s="175"/>
      <c r="AQ33" s="175"/>
      <c r="AR33" s="175"/>
      <c r="AS33" s="176"/>
      <c r="AT33" s="179">
        <v>9.17</v>
      </c>
      <c r="AU33" s="180">
        <v>10.29</v>
      </c>
      <c r="AV33" s="175">
        <v>1548.1</v>
      </c>
      <c r="AW33" s="175">
        <v>168.71</v>
      </c>
      <c r="AX33" s="175">
        <v>2070</v>
      </c>
      <c r="AY33" s="175">
        <v>1548.03</v>
      </c>
      <c r="AZ33" s="176">
        <v>169.89</v>
      </c>
      <c r="BA33" s="179">
        <v>9.02</v>
      </c>
      <c r="BB33" s="180">
        <v>10.45</v>
      </c>
      <c r="BC33" s="175">
        <v>3042.32</v>
      </c>
      <c r="BD33" s="175">
        <v>337.34</v>
      </c>
      <c r="BE33" s="175">
        <v>2687.83</v>
      </c>
      <c r="BF33" s="175">
        <v>3042.2</v>
      </c>
      <c r="BG33" s="176">
        <v>339.41</v>
      </c>
      <c r="BH33" s="179">
        <v>9.01</v>
      </c>
      <c r="BI33" s="180">
        <v>10.63</v>
      </c>
      <c r="BJ33" s="175">
        <v>4348</v>
      </c>
      <c r="BK33" s="175">
        <v>482</v>
      </c>
      <c r="BL33" s="175">
        <v>2738</v>
      </c>
      <c r="BM33" s="175">
        <v>4348</v>
      </c>
      <c r="BN33" s="176">
        <v>485</v>
      </c>
      <c r="BO33" s="179">
        <v>8.51</v>
      </c>
      <c r="BP33" s="180">
        <v>10.85</v>
      </c>
      <c r="BQ33" s="175">
        <v>1227</v>
      </c>
      <c r="BR33" s="175">
        <v>144</v>
      </c>
      <c r="BS33" s="175">
        <v>3038</v>
      </c>
      <c r="BT33" s="175">
        <v>5576</v>
      </c>
      <c r="BU33" s="175">
        <v>630</v>
      </c>
      <c r="BV33" s="179">
        <v>8.36</v>
      </c>
      <c r="BW33" s="180">
        <v>10.78</v>
      </c>
      <c r="BX33" s="175">
        <v>2354</v>
      </c>
      <c r="BY33" s="175">
        <v>281</v>
      </c>
      <c r="BZ33" s="181">
        <v>3021</v>
      </c>
      <c r="CA33" s="175">
        <v>6703</v>
      </c>
      <c r="CB33" s="176">
        <v>769</v>
      </c>
      <c r="CC33" s="175"/>
      <c r="CD33" s="182">
        <f t="shared" si="7"/>
        <v>12519.42</v>
      </c>
      <c r="CE33" s="175">
        <f t="shared" si="7"/>
        <v>1413.05</v>
      </c>
      <c r="CF33" s="174">
        <f t="shared" si="8"/>
        <v>8.859856339124589</v>
      </c>
      <c r="CG33" s="175">
        <f t="shared" si="9"/>
        <v>639.3139344262297</v>
      </c>
      <c r="CH33" s="183">
        <f t="shared" si="10"/>
        <v>2429.392950819673</v>
      </c>
      <c r="CI33" s="8"/>
      <c r="CJ33" s="179">
        <v>8.11</v>
      </c>
      <c r="CK33" s="180">
        <v>10.66</v>
      </c>
      <c r="CL33" s="175">
        <v>1265</v>
      </c>
      <c r="CM33" s="175">
        <v>156</v>
      </c>
      <c r="CN33" s="181">
        <v>2949</v>
      </c>
      <c r="CO33" s="175">
        <v>7969</v>
      </c>
      <c r="CP33" s="176">
        <v>926</v>
      </c>
      <c r="CQ33" s="179">
        <v>8.18</v>
      </c>
      <c r="CR33" s="180">
        <v>10.73</v>
      </c>
      <c r="CS33" s="175">
        <v>1398.56</v>
      </c>
      <c r="CT33" s="175">
        <v>170.95</v>
      </c>
      <c r="CU33" s="181">
        <v>2989</v>
      </c>
      <c r="CV33" s="13">
        <v>9367.77</v>
      </c>
      <c r="CW33" s="206">
        <v>1098.47</v>
      </c>
      <c r="CX33" s="179">
        <v>8.98</v>
      </c>
      <c r="CY33" s="180">
        <v>11.17</v>
      </c>
      <c r="CZ33" s="175">
        <v>1725.79</v>
      </c>
      <c r="DA33" s="175">
        <v>192.21</v>
      </c>
      <c r="DB33" s="175">
        <v>2803.93</v>
      </c>
      <c r="DC33" s="175">
        <v>11093.59</v>
      </c>
      <c r="DD33" s="176">
        <v>1291.64</v>
      </c>
      <c r="DE33" s="173">
        <v>8.99</v>
      </c>
      <c r="DF33" s="174">
        <v>11.45</v>
      </c>
      <c r="DG33" s="175">
        <v>1197.82</v>
      </c>
      <c r="DH33" s="175">
        <v>133.27</v>
      </c>
      <c r="DI33" s="175">
        <v>2825</v>
      </c>
      <c r="DJ33" s="175">
        <v>12345.9</v>
      </c>
      <c r="DK33" s="176">
        <v>1431.49</v>
      </c>
      <c r="DL33" s="173">
        <v>9.17</v>
      </c>
      <c r="DM33" s="174">
        <v>11.42</v>
      </c>
      <c r="DN33" s="175">
        <v>2414.78</v>
      </c>
      <c r="DO33" s="175">
        <v>263.44</v>
      </c>
      <c r="DP33" s="175">
        <v>2924.08</v>
      </c>
      <c r="DQ33" s="226">
        <v>13562.78</v>
      </c>
      <c r="DR33" s="176">
        <v>1562.64</v>
      </c>
      <c r="DS33" s="185"/>
      <c r="DT33" s="8"/>
      <c r="DU33" s="8"/>
      <c r="DV33" s="8"/>
      <c r="DW33" s="8"/>
      <c r="DX33" s="8"/>
      <c r="DY33" s="186"/>
      <c r="DZ33" s="185"/>
      <c r="EA33" s="8"/>
      <c r="EB33" s="8"/>
      <c r="EC33" s="8"/>
      <c r="ED33" s="8"/>
      <c r="EE33" s="8"/>
      <c r="EF33" s="186"/>
      <c r="EG33" s="173">
        <v>9.37</v>
      </c>
      <c r="EH33" s="174">
        <v>11.35</v>
      </c>
      <c r="EI33" s="175">
        <v>3520.79</v>
      </c>
      <c r="EJ33" s="175">
        <v>375.91</v>
      </c>
      <c r="EK33" s="175">
        <v>2939</v>
      </c>
      <c r="EL33" s="175">
        <v>14668.75</v>
      </c>
      <c r="EM33" s="176">
        <v>1675.67</v>
      </c>
      <c r="EN33" s="174">
        <v>9.63</v>
      </c>
      <c r="EO33" s="174">
        <v>11.23</v>
      </c>
      <c r="EP33" s="235">
        <v>1365.2</v>
      </c>
      <c r="EQ33" s="235">
        <v>141.77</v>
      </c>
      <c r="ER33" s="235">
        <v>0</v>
      </c>
      <c r="ES33" s="235">
        <v>16033.88</v>
      </c>
      <c r="ET33" s="235">
        <v>1818.34</v>
      </c>
      <c r="EU33" s="233">
        <v>9.46</v>
      </c>
      <c r="EV33" s="234">
        <v>11.14</v>
      </c>
      <c r="EW33" s="175">
        <v>1249.3</v>
      </c>
      <c r="EX33" s="175">
        <v>132.09</v>
      </c>
      <c r="EY33" s="175">
        <v>0</v>
      </c>
      <c r="EZ33" s="175">
        <v>17283.13</v>
      </c>
      <c r="FA33" s="176">
        <v>1951.28</v>
      </c>
      <c r="FB33" s="173">
        <v>8.94</v>
      </c>
      <c r="FC33" s="174">
        <v>10.82</v>
      </c>
      <c r="FD33" s="175">
        <v>2493.58</v>
      </c>
      <c r="FE33" s="175">
        <v>279.05</v>
      </c>
      <c r="FF33" s="175">
        <v>0</v>
      </c>
      <c r="FG33" s="175">
        <v>18527.3</v>
      </c>
      <c r="FH33" s="175">
        <v>2099.43</v>
      </c>
      <c r="FI33" s="173">
        <v>8.57</v>
      </c>
      <c r="FJ33" s="174">
        <v>10.43</v>
      </c>
      <c r="FK33" s="175">
        <v>868.44</v>
      </c>
      <c r="FL33" s="175">
        <v>101.27</v>
      </c>
      <c r="FM33" s="175">
        <v>0</v>
      </c>
      <c r="FN33" s="175">
        <v>19395.67</v>
      </c>
      <c r="FO33" s="176">
        <v>2201.24</v>
      </c>
      <c r="FP33" s="8"/>
      <c r="FQ33" s="182">
        <f t="shared" si="28"/>
        <v>17499.26</v>
      </c>
      <c r="FR33" s="175">
        <f t="shared" si="28"/>
        <v>1945.9599999999998</v>
      </c>
      <c r="FS33" s="174">
        <f t="shared" si="24"/>
        <v>8.992610331147608</v>
      </c>
      <c r="FT33" s="175">
        <f t="shared" si="25"/>
        <v>922.7711475409835</v>
      </c>
      <c r="FU33" s="183">
        <f t="shared" si="16"/>
        <v>3598.8074754098357</v>
      </c>
      <c r="FV33" s="8"/>
      <c r="FW33" s="173">
        <v>8.35</v>
      </c>
      <c r="FX33" s="174">
        <v>10.35</v>
      </c>
      <c r="FY33" s="175">
        <v>1261.8</v>
      </c>
      <c r="FZ33" s="175">
        <v>151.07</v>
      </c>
      <c r="GA33" s="175">
        <v>0</v>
      </c>
      <c r="GB33" s="175">
        <v>20657.47</v>
      </c>
      <c r="GC33" s="176">
        <v>2353.38</v>
      </c>
      <c r="GD33" s="173">
        <v>7.99</v>
      </c>
      <c r="GE33" s="174">
        <v>10.2</v>
      </c>
      <c r="GF33" s="175">
        <v>1148.27</v>
      </c>
      <c r="GG33" s="175">
        <v>143.62</v>
      </c>
      <c r="GH33" s="175"/>
      <c r="GI33" s="175">
        <v>21805.76</v>
      </c>
      <c r="GJ33" s="175">
        <v>2498.16</v>
      </c>
      <c r="GK33" s="185"/>
      <c r="GL33" s="8"/>
      <c r="GM33" s="8"/>
      <c r="GN33" s="8"/>
      <c r="GO33" s="8"/>
      <c r="GP33" s="8"/>
      <c r="GQ33" s="186"/>
      <c r="GR33" s="185">
        <v>9.56</v>
      </c>
      <c r="GS33" s="8">
        <v>10.56</v>
      </c>
      <c r="GT33" s="8">
        <v>87.26</v>
      </c>
      <c r="GU33" s="8">
        <v>9.13</v>
      </c>
      <c r="GV33" s="8">
        <v>0</v>
      </c>
      <c r="GW33" s="8">
        <v>24278.41</v>
      </c>
      <c r="GX33" s="8">
        <v>2795.6</v>
      </c>
      <c r="GY33" s="185"/>
      <c r="GZ33" s="8"/>
      <c r="HA33" s="8"/>
      <c r="HB33" s="8"/>
      <c r="HC33" s="8"/>
      <c r="HD33" s="8"/>
      <c r="HE33" s="186"/>
      <c r="HF33" s="173">
        <v>9.55</v>
      </c>
      <c r="HG33" s="174">
        <v>10.89</v>
      </c>
      <c r="HH33" s="175">
        <v>2139.04</v>
      </c>
      <c r="HI33" s="175">
        <v>224.05</v>
      </c>
      <c r="HJ33" s="175">
        <v>0</v>
      </c>
      <c r="HK33" s="175">
        <v>26417.48</v>
      </c>
      <c r="HL33" s="175">
        <v>3020.74</v>
      </c>
      <c r="HM33" s="173">
        <v>10.01</v>
      </c>
      <c r="HN33" s="174">
        <v>11.51</v>
      </c>
      <c r="HO33" s="175">
        <v>1348.12</v>
      </c>
      <c r="HP33" s="175">
        <v>134.67</v>
      </c>
      <c r="HQ33" s="175">
        <v>0</v>
      </c>
      <c r="HR33" s="175">
        <v>27765.59</v>
      </c>
      <c r="HS33" s="176">
        <v>3156.32</v>
      </c>
      <c r="HT33" s="8"/>
      <c r="HU33" s="173">
        <f t="shared" si="17"/>
        <v>8.9465</v>
      </c>
      <c r="HV33" s="174">
        <f t="shared" si="18"/>
        <v>10.845499999999998</v>
      </c>
      <c r="HW33" s="202">
        <f t="shared" si="19"/>
        <v>36003.17</v>
      </c>
      <c r="HX33" s="175">
        <f t="shared" si="19"/>
        <v>4021.55</v>
      </c>
      <c r="HY33" s="210">
        <f t="shared" si="1"/>
        <v>0.4666393442622952</v>
      </c>
      <c r="HZ33" s="175">
        <f t="shared" si="2"/>
        <v>1880.6090163934423</v>
      </c>
      <c r="IA33" s="183">
        <f t="shared" si="20"/>
        <v>7240.344713114753</v>
      </c>
      <c r="IB33" s="194"/>
      <c r="IC33" s="211">
        <f>FG33</f>
        <v>18527.3</v>
      </c>
      <c r="ID33" s="212">
        <f t="shared" si="3"/>
        <v>30018.68</v>
      </c>
      <c r="IE33" s="175">
        <f t="shared" si="27"/>
        <v>2201.24</v>
      </c>
      <c r="IF33" s="176">
        <f t="shared" si="4"/>
        <v>3359.01</v>
      </c>
      <c r="IG33" s="175"/>
      <c r="IH33" s="211">
        <f t="shared" si="5"/>
        <v>836.0222950819675</v>
      </c>
      <c r="II33" s="176">
        <f t="shared" si="6"/>
        <v>1562.0850819672132</v>
      </c>
    </row>
    <row r="34" spans="1:243" s="171" customFormat="1" ht="12.75">
      <c r="A34" s="171" t="s">
        <v>45</v>
      </c>
      <c r="B34" s="172" t="s">
        <v>83</v>
      </c>
      <c r="C34" s="171">
        <v>6.3</v>
      </c>
      <c r="D34" s="173">
        <v>7.3</v>
      </c>
      <c r="E34" s="174">
        <v>9.95</v>
      </c>
      <c r="F34" s="175">
        <v>3582.18</v>
      </c>
      <c r="G34" s="175">
        <v>490.41</v>
      </c>
      <c r="H34" s="175">
        <v>3327</v>
      </c>
      <c r="I34" s="175">
        <v>3582.04</v>
      </c>
      <c r="J34" s="176">
        <v>493.39</v>
      </c>
      <c r="K34" s="173">
        <v>6.91</v>
      </c>
      <c r="L34" s="174">
        <v>8.84</v>
      </c>
      <c r="M34" s="175">
        <v>1003.75</v>
      </c>
      <c r="N34" s="175">
        <v>145.24</v>
      </c>
      <c r="O34" s="175">
        <v>3925</v>
      </c>
      <c r="P34" s="175">
        <v>4585.71</v>
      </c>
      <c r="Q34" s="176">
        <v>639.2</v>
      </c>
      <c r="R34" s="177">
        <v>7.03</v>
      </c>
      <c r="S34" s="2">
        <v>8.66</v>
      </c>
      <c r="T34" s="175">
        <v>517.3</v>
      </c>
      <c r="U34" s="175">
        <v>73.55</v>
      </c>
      <c r="V34" s="175">
        <v>4430</v>
      </c>
      <c r="W34" s="175">
        <v>517.3</v>
      </c>
      <c r="X34" s="176">
        <v>73.7</v>
      </c>
      <c r="Y34" s="173">
        <v>6.82</v>
      </c>
      <c r="Z34" s="174">
        <v>8.55</v>
      </c>
      <c r="AA34" s="175">
        <v>566.95</v>
      </c>
      <c r="AB34" s="175">
        <v>83.05</v>
      </c>
      <c r="AC34" s="175">
        <v>5018</v>
      </c>
      <c r="AD34" s="175">
        <v>1084.29</v>
      </c>
      <c r="AE34" s="176">
        <v>157.25</v>
      </c>
      <c r="AF34" s="177">
        <v>6.82</v>
      </c>
      <c r="AG34" s="2">
        <v>8.86</v>
      </c>
      <c r="AH34" s="2">
        <v>113.07</v>
      </c>
      <c r="AI34" s="2">
        <v>16.57</v>
      </c>
      <c r="AJ34" s="2">
        <v>5359.51</v>
      </c>
      <c r="AK34" s="2">
        <v>1356.32</v>
      </c>
      <c r="AL34" s="178">
        <v>191.52</v>
      </c>
      <c r="AM34" s="173"/>
      <c r="AN34" s="174"/>
      <c r="AO34" s="175"/>
      <c r="AP34" s="175"/>
      <c r="AQ34" s="175"/>
      <c r="AR34" s="175"/>
      <c r="AS34" s="176"/>
      <c r="AT34" s="179">
        <v>6.84</v>
      </c>
      <c r="AU34" s="180">
        <v>8.95</v>
      </c>
      <c r="AV34" s="175">
        <v>376.37</v>
      </c>
      <c r="AW34" s="175">
        <v>55.05</v>
      </c>
      <c r="AX34" s="175">
        <v>5688</v>
      </c>
      <c r="AY34" s="175">
        <v>1732.65</v>
      </c>
      <c r="AZ34" s="176">
        <v>246.82</v>
      </c>
      <c r="BA34" s="179"/>
      <c r="BB34" s="180"/>
      <c r="BC34" s="175"/>
      <c r="BD34" s="175"/>
      <c r="BE34" s="175"/>
      <c r="BF34" s="175"/>
      <c r="BG34" s="176"/>
      <c r="BH34" s="179">
        <v>7.16</v>
      </c>
      <c r="BI34" s="180">
        <v>9.03</v>
      </c>
      <c r="BJ34" s="175">
        <v>539</v>
      </c>
      <c r="BK34" s="175">
        <v>75</v>
      </c>
      <c r="BL34" s="175">
        <v>5090</v>
      </c>
      <c r="BM34" s="175">
        <v>3033</v>
      </c>
      <c r="BN34" s="176">
        <v>428</v>
      </c>
      <c r="BO34" s="179"/>
      <c r="BP34" s="180"/>
      <c r="BQ34" s="175"/>
      <c r="BR34" s="175"/>
      <c r="BS34" s="175"/>
      <c r="BT34" s="175"/>
      <c r="BU34" s="175"/>
      <c r="BV34" s="179">
        <v>6.8</v>
      </c>
      <c r="BW34" s="180">
        <v>8.75</v>
      </c>
      <c r="BX34" s="175">
        <v>598</v>
      </c>
      <c r="BY34" s="175">
        <v>88</v>
      </c>
      <c r="BZ34" s="181">
        <v>4533</v>
      </c>
      <c r="CA34" s="175">
        <v>4597</v>
      </c>
      <c r="CB34" s="176">
        <v>652</v>
      </c>
      <c r="CC34" s="175"/>
      <c r="CD34" s="182">
        <f t="shared" si="7"/>
        <v>7183.55</v>
      </c>
      <c r="CE34" s="175">
        <f t="shared" si="7"/>
        <v>1010.3</v>
      </c>
      <c r="CF34" s="174">
        <f t="shared" si="8"/>
        <v>7.110313768187668</v>
      </c>
      <c r="CG34" s="175">
        <f t="shared" si="9"/>
        <v>129.94603174603185</v>
      </c>
      <c r="CH34" s="183">
        <f t="shared" si="10"/>
        <v>493.794920634921</v>
      </c>
      <c r="CI34" s="8"/>
      <c r="CJ34" s="179">
        <v>8.07</v>
      </c>
      <c r="CK34" s="180">
        <v>9.31</v>
      </c>
      <c r="CL34" s="175">
        <v>1218</v>
      </c>
      <c r="CM34" s="175">
        <v>150</v>
      </c>
      <c r="CN34" s="181">
        <v>2657</v>
      </c>
      <c r="CO34" s="175">
        <v>5815</v>
      </c>
      <c r="CP34" s="176">
        <v>803</v>
      </c>
      <c r="CQ34" s="179">
        <v>7.93</v>
      </c>
      <c r="CR34" s="180">
        <v>9.5</v>
      </c>
      <c r="CS34" s="175">
        <v>915.72</v>
      </c>
      <c r="CT34" s="175">
        <v>115.5</v>
      </c>
      <c r="CU34" s="181">
        <v>2899</v>
      </c>
      <c r="CV34" s="175">
        <v>6731.32</v>
      </c>
      <c r="CW34" s="176">
        <v>919.68</v>
      </c>
      <c r="CX34" s="179">
        <v>7.36</v>
      </c>
      <c r="CY34" s="180">
        <v>8.92</v>
      </c>
      <c r="CZ34" s="175">
        <v>788.18</v>
      </c>
      <c r="DA34" s="175">
        <v>107.07</v>
      </c>
      <c r="DB34" s="175">
        <v>4347.99</v>
      </c>
      <c r="DC34" s="175">
        <v>7519.5</v>
      </c>
      <c r="DD34" s="176">
        <v>1027.18</v>
      </c>
      <c r="DE34" s="173">
        <v>7.44</v>
      </c>
      <c r="DF34" s="174">
        <v>8.94</v>
      </c>
      <c r="DG34" s="175">
        <v>555.31</v>
      </c>
      <c r="DH34" s="175">
        <v>74.64</v>
      </c>
      <c r="DI34" s="175">
        <v>4529</v>
      </c>
      <c r="DJ34" s="175">
        <v>8074.79</v>
      </c>
      <c r="DK34" s="176">
        <v>1102.12</v>
      </c>
      <c r="DL34" s="173">
        <v>7.89</v>
      </c>
      <c r="DM34" s="174">
        <v>9.23</v>
      </c>
      <c r="DN34" s="175">
        <v>571.34</v>
      </c>
      <c r="DO34" s="175">
        <v>72.35</v>
      </c>
      <c r="DP34" s="175">
        <v>3866</v>
      </c>
      <c r="DQ34" s="226">
        <v>8646.1</v>
      </c>
      <c r="DR34" s="176">
        <v>1175.03</v>
      </c>
      <c r="DS34" s="185"/>
      <c r="DT34" s="8"/>
      <c r="DU34" s="8"/>
      <c r="DV34" s="8"/>
      <c r="DW34" s="8"/>
      <c r="DX34" s="8"/>
      <c r="DY34" s="186"/>
      <c r="DZ34" s="185"/>
      <c r="EA34" s="8"/>
      <c r="EB34" s="8"/>
      <c r="EC34" s="8"/>
      <c r="ED34" s="8"/>
      <c r="EE34" s="8"/>
      <c r="EF34" s="186"/>
      <c r="EG34" s="173">
        <v>8.22</v>
      </c>
      <c r="EH34" s="174">
        <v>9.25</v>
      </c>
      <c r="EI34" s="175">
        <v>1301.47</v>
      </c>
      <c r="EJ34" s="175">
        <v>158.27</v>
      </c>
      <c r="EK34" s="175">
        <v>3139.53</v>
      </c>
      <c r="EL34" s="175">
        <v>9947.6</v>
      </c>
      <c r="EM34" s="176">
        <v>1334.13</v>
      </c>
      <c r="EN34" s="174">
        <v>7.95</v>
      </c>
      <c r="EO34" s="174">
        <v>9.42</v>
      </c>
      <c r="EP34" s="235">
        <v>762.42</v>
      </c>
      <c r="EQ34" s="235">
        <v>95.84</v>
      </c>
      <c r="ER34" s="235">
        <v>0</v>
      </c>
      <c r="ES34" s="235">
        <v>10709.97</v>
      </c>
      <c r="ET34" s="235">
        <v>1430.27</v>
      </c>
      <c r="EU34" s="208"/>
      <c r="EV34" s="209"/>
      <c r="EW34" s="8"/>
      <c r="EX34" s="8"/>
      <c r="EY34" s="8"/>
      <c r="EZ34" s="8"/>
      <c r="FA34" s="186"/>
      <c r="FB34" s="208"/>
      <c r="FC34" s="209"/>
      <c r="FD34" s="8"/>
      <c r="FE34" s="8"/>
      <c r="FF34" s="8"/>
      <c r="FG34" s="8"/>
      <c r="FH34" s="8"/>
      <c r="FI34" s="173">
        <v>7.18</v>
      </c>
      <c r="FJ34" s="174">
        <v>9.12</v>
      </c>
      <c r="FK34" s="175">
        <v>638.8</v>
      </c>
      <c r="FL34" s="175">
        <v>88.92</v>
      </c>
      <c r="FM34" s="175">
        <v>0</v>
      </c>
      <c r="FN34" s="175">
        <v>12792.77</v>
      </c>
      <c r="FO34" s="176">
        <v>1712.12</v>
      </c>
      <c r="FP34" s="8"/>
      <c r="FQ34" s="182">
        <f t="shared" si="28"/>
        <v>6751.240000000001</v>
      </c>
      <c r="FR34" s="175">
        <f t="shared" si="28"/>
        <v>862.5899999999999</v>
      </c>
      <c r="FS34" s="174">
        <f t="shared" si="24"/>
        <v>7.826707937722442</v>
      </c>
      <c r="FT34" s="175">
        <f t="shared" si="25"/>
        <v>209.03539682539713</v>
      </c>
      <c r="FU34" s="183">
        <f t="shared" si="16"/>
        <v>815.2380476190488</v>
      </c>
      <c r="FV34" s="8"/>
      <c r="FW34" s="173">
        <v>7.41</v>
      </c>
      <c r="FX34" s="174">
        <v>9.57</v>
      </c>
      <c r="FY34" s="175">
        <v>883.64</v>
      </c>
      <c r="FZ34" s="175">
        <v>119.27</v>
      </c>
      <c r="GA34" s="175">
        <v>0</v>
      </c>
      <c r="GB34" s="175">
        <v>13676.36</v>
      </c>
      <c r="GC34" s="176">
        <v>1832.32</v>
      </c>
      <c r="GD34" s="173">
        <v>7.86</v>
      </c>
      <c r="GE34" s="174">
        <v>9.39</v>
      </c>
      <c r="GF34" s="175">
        <v>1173.57</v>
      </c>
      <c r="GG34" s="175">
        <v>149.37</v>
      </c>
      <c r="GH34" s="175"/>
      <c r="GI34" s="175">
        <v>14849.85</v>
      </c>
      <c r="GJ34" s="175">
        <v>1982.5</v>
      </c>
      <c r="GK34" s="173">
        <v>7.26</v>
      </c>
      <c r="GL34" s="174">
        <v>9.25</v>
      </c>
      <c r="GM34" s="175">
        <v>623.08</v>
      </c>
      <c r="GN34" s="175">
        <v>85.77</v>
      </c>
      <c r="GO34" s="175">
        <v>0</v>
      </c>
      <c r="GP34" s="175">
        <v>15472.92</v>
      </c>
      <c r="GQ34" s="176">
        <v>2068.77</v>
      </c>
      <c r="GR34" s="185"/>
      <c r="GS34" s="8"/>
      <c r="GT34" s="8"/>
      <c r="GU34" s="8"/>
      <c r="GV34" s="8"/>
      <c r="GW34" s="8"/>
      <c r="GX34" s="8"/>
      <c r="GY34" s="173">
        <v>8.51</v>
      </c>
      <c r="GZ34" s="174">
        <v>9.83</v>
      </c>
      <c r="HA34" s="175">
        <v>771.63</v>
      </c>
      <c r="HB34" s="175">
        <v>90.71</v>
      </c>
      <c r="HC34" s="175"/>
      <c r="HD34" s="175">
        <v>17163.3</v>
      </c>
      <c r="HE34" s="176">
        <v>2269.49</v>
      </c>
      <c r="HF34" s="173"/>
      <c r="HG34" s="174"/>
      <c r="HH34" s="175"/>
      <c r="HI34" s="175"/>
      <c r="HJ34" s="175"/>
      <c r="HK34" s="175"/>
      <c r="HL34" s="175"/>
      <c r="HM34" s="173">
        <v>8.52</v>
      </c>
      <c r="HN34" s="174">
        <v>10.03</v>
      </c>
      <c r="HO34" s="175">
        <v>1600.22</v>
      </c>
      <c r="HP34" s="175">
        <v>187.77</v>
      </c>
      <c r="HQ34" s="175">
        <v>0</v>
      </c>
      <c r="HR34" s="175">
        <v>18763.55</v>
      </c>
      <c r="HS34" s="176">
        <v>2457.94</v>
      </c>
      <c r="HT34" s="8"/>
      <c r="HU34" s="173">
        <f t="shared" si="17"/>
        <v>7.48952380952381</v>
      </c>
      <c r="HV34" s="174">
        <f t="shared" si="18"/>
        <v>9.207142857142856</v>
      </c>
      <c r="HW34" s="202">
        <f t="shared" si="19"/>
        <v>19100</v>
      </c>
      <c r="HX34" s="175">
        <f t="shared" si="19"/>
        <v>2522.35</v>
      </c>
      <c r="HY34" s="210">
        <f t="shared" si="1"/>
        <v>0.18881330309901748</v>
      </c>
      <c r="HZ34" s="175">
        <f t="shared" si="2"/>
        <v>509.3960317460319</v>
      </c>
      <c r="IA34" s="183">
        <f t="shared" si="20"/>
        <v>1961.1747222222227</v>
      </c>
      <c r="IB34" s="194"/>
      <c r="IC34" s="211">
        <f>ES34</f>
        <v>10709.97</v>
      </c>
      <c r="ID34" s="212">
        <f t="shared" si="3"/>
        <v>14047.86</v>
      </c>
      <c r="IE34" s="175">
        <f t="shared" si="27"/>
        <v>1712.12</v>
      </c>
      <c r="IF34" s="176">
        <f t="shared" si="4"/>
        <v>1889.4599999999998</v>
      </c>
      <c r="IG34" s="8"/>
      <c r="IH34" s="211">
        <f t="shared" si="5"/>
        <v>-12.124761904761954</v>
      </c>
      <c r="II34" s="176">
        <f t="shared" si="6"/>
        <v>340.35904761904817</v>
      </c>
    </row>
    <row r="35" spans="1:243" s="171" customFormat="1" ht="12.75">
      <c r="A35" s="171" t="s">
        <v>45</v>
      </c>
      <c r="B35" s="172" t="s">
        <v>84</v>
      </c>
      <c r="C35" s="171">
        <v>6.9</v>
      </c>
      <c r="D35" s="173">
        <v>6.1</v>
      </c>
      <c r="E35" s="174">
        <v>7.9</v>
      </c>
      <c r="F35" s="175">
        <v>735</v>
      </c>
      <c r="G35" s="175"/>
      <c r="H35" s="175">
        <v>6281</v>
      </c>
      <c r="I35" s="175"/>
      <c r="J35" s="176"/>
      <c r="K35" s="173">
        <v>6.7</v>
      </c>
      <c r="L35" s="174">
        <v>8.1</v>
      </c>
      <c r="M35" s="175">
        <v>356.1</v>
      </c>
      <c r="N35" s="175">
        <v>52.8</v>
      </c>
      <c r="O35" s="175">
        <v>2934</v>
      </c>
      <c r="P35" s="175"/>
      <c r="Q35" s="176">
        <v>53</v>
      </c>
      <c r="R35" s="177">
        <v>5.4</v>
      </c>
      <c r="S35" s="2">
        <v>6.4</v>
      </c>
      <c r="T35" s="175">
        <v>6471.2</v>
      </c>
      <c r="U35" s="175">
        <v>1198.4</v>
      </c>
      <c r="V35" s="175">
        <v>42374</v>
      </c>
      <c r="W35" s="240"/>
      <c r="X35" s="241">
        <v>2285.4</v>
      </c>
      <c r="Y35" s="173">
        <v>6.8</v>
      </c>
      <c r="Z35" s="174">
        <v>7.8</v>
      </c>
      <c r="AA35" s="175">
        <v>1012</v>
      </c>
      <c r="AB35" s="175">
        <v>148.9</v>
      </c>
      <c r="AC35" s="175">
        <v>9083</v>
      </c>
      <c r="AD35" s="240"/>
      <c r="AE35" s="241">
        <v>263.2</v>
      </c>
      <c r="AF35" s="177"/>
      <c r="AG35" s="2"/>
      <c r="AH35" s="2"/>
      <c r="AI35" s="2"/>
      <c r="AJ35" s="2"/>
      <c r="AK35" s="2"/>
      <c r="AL35" s="178"/>
      <c r="AM35" s="173"/>
      <c r="AN35" s="174"/>
      <c r="AO35" s="175"/>
      <c r="AP35" s="175"/>
      <c r="AQ35" s="175"/>
      <c r="AR35" s="175"/>
      <c r="AS35" s="176"/>
      <c r="AT35" s="179">
        <v>7.01</v>
      </c>
      <c r="AU35" s="180">
        <v>8.7</v>
      </c>
      <c r="AV35" s="175">
        <v>316.16</v>
      </c>
      <c r="AW35" s="175">
        <v>45.08</v>
      </c>
      <c r="AX35" s="175">
        <v>6455</v>
      </c>
      <c r="AY35" s="175">
        <v>2103.34</v>
      </c>
      <c r="AZ35" s="176">
        <v>308.82</v>
      </c>
      <c r="BA35" s="179">
        <v>7.26</v>
      </c>
      <c r="BB35" s="180">
        <v>8.79</v>
      </c>
      <c r="BC35" s="175">
        <v>1096.83</v>
      </c>
      <c r="BD35" s="175">
        <v>151.02</v>
      </c>
      <c r="BE35" s="175">
        <v>7789.72</v>
      </c>
      <c r="BF35" s="175">
        <v>3200.12</v>
      </c>
      <c r="BG35" s="176">
        <v>460.55</v>
      </c>
      <c r="BH35" s="179">
        <v>6.93</v>
      </c>
      <c r="BI35" s="180">
        <v>8.41</v>
      </c>
      <c r="BJ35" s="175">
        <v>1107</v>
      </c>
      <c r="BK35" s="175">
        <v>159</v>
      </c>
      <c r="BL35" s="175">
        <v>7775</v>
      </c>
      <c r="BM35" s="175">
        <v>4307</v>
      </c>
      <c r="BN35" s="176">
        <v>620</v>
      </c>
      <c r="BO35" s="179">
        <v>6.51</v>
      </c>
      <c r="BP35" s="180">
        <v>8.15</v>
      </c>
      <c r="BQ35" s="175">
        <v>1047</v>
      </c>
      <c r="BR35" s="175">
        <v>160</v>
      </c>
      <c r="BS35" s="175">
        <v>7869</v>
      </c>
      <c r="BT35" s="175">
        <v>5355</v>
      </c>
      <c r="BU35" s="175">
        <v>782</v>
      </c>
      <c r="BV35" s="179">
        <v>6.36</v>
      </c>
      <c r="BW35" s="180">
        <v>8.11</v>
      </c>
      <c r="BX35" s="175">
        <v>1837</v>
      </c>
      <c r="BY35" s="175">
        <v>288</v>
      </c>
      <c r="BZ35" s="181">
        <v>7747</v>
      </c>
      <c r="CA35" s="175">
        <v>6144</v>
      </c>
      <c r="CB35" s="176">
        <v>910</v>
      </c>
      <c r="CC35" s="175"/>
      <c r="CD35" s="182">
        <f>F35+M35+T35+AA35+AO35+AV35+BC35+BJ35+BQ35+BX35</f>
        <v>13978.289999999999</v>
      </c>
      <c r="CE35" s="175">
        <f>G35+N35+U35+AB35+AP35+AW35+BD35+BK35+BR35+BY35</f>
        <v>2203.2</v>
      </c>
      <c r="CF35" s="174">
        <f>CD35/CE35</f>
        <v>6.344539760348584</v>
      </c>
      <c r="CG35" s="175">
        <f>(CD35/C35)-CE35</f>
        <v>-177.3608695652174</v>
      </c>
      <c r="CH35" s="183">
        <f>CG35*3.8</f>
        <v>-673.971304347826</v>
      </c>
      <c r="CI35" s="8"/>
      <c r="CJ35" s="179">
        <v>6.16</v>
      </c>
      <c r="CK35" s="180">
        <v>8.05</v>
      </c>
      <c r="CL35" s="175">
        <v>1131</v>
      </c>
      <c r="CM35" s="175">
        <v>183</v>
      </c>
      <c r="CN35" s="181">
        <v>7443</v>
      </c>
      <c r="CO35" s="175">
        <v>7275</v>
      </c>
      <c r="CP35" s="176">
        <v>1095</v>
      </c>
      <c r="CQ35" s="179">
        <v>6.45</v>
      </c>
      <c r="CR35" s="180">
        <v>8.15</v>
      </c>
      <c r="CS35" s="175">
        <v>1128.73</v>
      </c>
      <c r="CT35" s="175">
        <v>175.05</v>
      </c>
      <c r="CU35" s="181">
        <v>7204.56</v>
      </c>
      <c r="CV35" s="175">
        <v>8404.63</v>
      </c>
      <c r="CW35" s="176">
        <v>1271.67</v>
      </c>
      <c r="CX35" s="179">
        <v>6.63</v>
      </c>
      <c r="CY35" s="180">
        <v>8.02</v>
      </c>
      <c r="CZ35" s="175">
        <v>936.93</v>
      </c>
      <c r="DA35" s="175">
        <v>141.34</v>
      </c>
      <c r="DB35" s="175">
        <v>7833</v>
      </c>
      <c r="DC35" s="175">
        <v>9341.5</v>
      </c>
      <c r="DD35" s="176">
        <v>1413.39</v>
      </c>
      <c r="DE35" s="173">
        <v>6.34</v>
      </c>
      <c r="DF35" s="174">
        <v>7.63</v>
      </c>
      <c r="DG35" s="175">
        <v>1065.99</v>
      </c>
      <c r="DH35" s="175">
        <v>168.25</v>
      </c>
      <c r="DI35" s="175">
        <v>7474</v>
      </c>
      <c r="DJ35" s="175">
        <v>10407.44</v>
      </c>
      <c r="DK35" s="176">
        <v>1582.74</v>
      </c>
      <c r="DL35" s="173">
        <v>6.58</v>
      </c>
      <c r="DM35" s="174">
        <v>7.5</v>
      </c>
      <c r="DN35" s="175">
        <v>422.75</v>
      </c>
      <c r="DO35" s="175">
        <v>64.2</v>
      </c>
      <c r="DP35" s="175">
        <v>8042</v>
      </c>
      <c r="DQ35" s="226">
        <v>10830.23</v>
      </c>
      <c r="DR35" s="176">
        <v>1647.16</v>
      </c>
      <c r="DS35" s="185"/>
      <c r="DT35" s="8"/>
      <c r="DU35" s="8"/>
      <c r="DV35" s="8"/>
      <c r="DW35" s="8"/>
      <c r="DX35" s="8"/>
      <c r="DY35" s="186"/>
      <c r="DZ35" s="185"/>
      <c r="EA35" s="8"/>
      <c r="EB35" s="8"/>
      <c r="EC35" s="8"/>
      <c r="ED35" s="8"/>
      <c r="EE35" s="8"/>
      <c r="EF35" s="186"/>
      <c r="EG35" s="208"/>
      <c r="EH35" s="209"/>
      <c r="EI35" s="8"/>
      <c r="EJ35" s="8"/>
      <c r="EK35" s="8"/>
      <c r="EL35" s="8"/>
      <c r="EM35" s="186"/>
      <c r="EN35" s="209"/>
      <c r="EO35" s="209"/>
      <c r="EP35" s="8"/>
      <c r="EQ35" s="8"/>
      <c r="ER35" s="8"/>
      <c r="ES35" s="8"/>
      <c r="ET35" s="8"/>
      <c r="EU35" s="233">
        <v>8.04</v>
      </c>
      <c r="EV35" s="234">
        <v>9.36</v>
      </c>
      <c r="EW35" s="175">
        <v>864.72</v>
      </c>
      <c r="EX35" s="175">
        <v>107.61</v>
      </c>
      <c r="EY35" s="175">
        <v>0</v>
      </c>
      <c r="EZ35" s="175">
        <v>11574.62</v>
      </c>
      <c r="FA35" s="176">
        <v>1538.64</v>
      </c>
      <c r="FB35" s="208"/>
      <c r="FC35" s="209"/>
      <c r="FD35" s="8"/>
      <c r="FE35" s="8"/>
      <c r="FF35" s="8"/>
      <c r="FG35" s="8"/>
      <c r="FH35" s="8"/>
      <c r="FI35" s="185"/>
      <c r="FJ35" s="8"/>
      <c r="FK35" s="8"/>
      <c r="FL35" s="8"/>
      <c r="FM35" s="8"/>
      <c r="FN35" s="8"/>
      <c r="FO35" s="186"/>
      <c r="FP35" s="8"/>
      <c r="FQ35" s="182">
        <f>CL35+CS35+CZ35+DG35+DN35+DU35+EB35+EI35+EP35+EW35+FD35+FK35</f>
        <v>5550.12</v>
      </c>
      <c r="FR35" s="175">
        <f>CM35+CT35+DA35+DH35+DO35+DV35+EC35+EJ35+EQ35+EX35+FE35+FL35</f>
        <v>839.45</v>
      </c>
      <c r="FS35" s="174">
        <f>FQ35/FR35</f>
        <v>6.611614747751504</v>
      </c>
      <c r="FT35" s="175">
        <f>(FQ35/C35)-FR35</f>
        <v>-35.08478260869572</v>
      </c>
      <c r="FU35" s="183">
        <f>FT35*3.9</f>
        <v>-136.8306521739133</v>
      </c>
      <c r="FV35" s="8"/>
      <c r="FW35" s="185"/>
      <c r="FX35" s="8"/>
      <c r="FY35" s="8"/>
      <c r="FZ35" s="8"/>
      <c r="GA35" s="8"/>
      <c r="GB35" s="8"/>
      <c r="GC35" s="186"/>
      <c r="GD35" s="173">
        <v>5.34</v>
      </c>
      <c r="GE35" s="174">
        <v>8.49</v>
      </c>
      <c r="GF35" s="175">
        <v>838.45</v>
      </c>
      <c r="GG35" s="175">
        <v>157.04</v>
      </c>
      <c r="GH35" s="175"/>
      <c r="GI35" s="175">
        <v>14827.31</v>
      </c>
      <c r="GJ35" s="175">
        <v>2273.67</v>
      </c>
      <c r="GK35" s="185"/>
      <c r="GL35" s="8"/>
      <c r="GM35" s="8"/>
      <c r="GN35" s="8"/>
      <c r="GO35" s="8"/>
      <c r="GP35" s="8"/>
      <c r="GQ35" s="186"/>
      <c r="GR35" s="185"/>
      <c r="GS35" s="8"/>
      <c r="GT35" s="8"/>
      <c r="GU35" s="8"/>
      <c r="GV35" s="8"/>
      <c r="GW35" s="8"/>
      <c r="GX35" s="8"/>
      <c r="GY35" s="185"/>
      <c r="GZ35" s="8"/>
      <c r="HA35" s="8"/>
      <c r="HB35" s="8"/>
      <c r="HC35" s="8"/>
      <c r="HD35" s="8"/>
      <c r="HE35" s="186"/>
      <c r="HF35" s="173">
        <v>7.93</v>
      </c>
      <c r="HG35" s="174">
        <v>9.24</v>
      </c>
      <c r="HH35" s="175">
        <v>3183.61</v>
      </c>
      <c r="HI35" s="175">
        <v>401.19</v>
      </c>
      <c r="HJ35" s="175">
        <v>0</v>
      </c>
      <c r="HK35" s="175">
        <v>20646.67</v>
      </c>
      <c r="HL35" s="175">
        <v>3074.97</v>
      </c>
      <c r="HM35" s="173">
        <v>7.79</v>
      </c>
      <c r="HN35" s="174">
        <v>9.29</v>
      </c>
      <c r="HO35" s="175">
        <v>1174.43</v>
      </c>
      <c r="HP35" s="175">
        <v>150.81</v>
      </c>
      <c r="HQ35" s="175">
        <v>0</v>
      </c>
      <c r="HR35" s="175">
        <v>21820.93</v>
      </c>
      <c r="HS35" s="176">
        <v>3226.65</v>
      </c>
      <c r="HT35" s="8"/>
      <c r="HU35" s="173">
        <f t="shared" si="17"/>
        <v>6.6850000000000005</v>
      </c>
      <c r="HV35" s="174">
        <f t="shared" si="18"/>
        <v>8.227222222222222</v>
      </c>
      <c r="HW35" s="202">
        <f t="shared" si="19"/>
        <v>24724.899999999998</v>
      </c>
      <c r="HX35" s="175">
        <f t="shared" si="19"/>
        <v>3751.69</v>
      </c>
      <c r="HY35" s="210">
        <f t="shared" si="1"/>
        <v>-0.03115942028985505</v>
      </c>
      <c r="HZ35" s="175">
        <f t="shared" si="2"/>
        <v>-168.3711594202905</v>
      </c>
      <c r="IA35" s="183">
        <f>HZ35*3.85</f>
        <v>-648.2289637681184</v>
      </c>
      <c r="IB35" s="194"/>
      <c r="IC35" s="211">
        <f>EZ35</f>
        <v>11574.62</v>
      </c>
      <c r="ID35" s="212">
        <f t="shared" si="3"/>
        <v>19528.409999999996</v>
      </c>
      <c r="IE35" s="175">
        <f>FA35</f>
        <v>1538.64</v>
      </c>
      <c r="IF35" s="176">
        <f t="shared" si="4"/>
        <v>3042.6500000000005</v>
      </c>
      <c r="IG35" s="8"/>
      <c r="IH35" s="211">
        <f t="shared" si="5"/>
        <v>138.84115942028984</v>
      </c>
      <c r="II35" s="176">
        <f t="shared" si="6"/>
        <v>-212.44565217391437</v>
      </c>
    </row>
    <row r="36" spans="1:243" s="171" customFormat="1" ht="12.75">
      <c r="A36" s="171" t="s">
        <v>48</v>
      </c>
      <c r="B36" s="172" t="s">
        <v>85</v>
      </c>
      <c r="C36" s="171">
        <v>7</v>
      </c>
      <c r="D36" s="173"/>
      <c r="E36" s="174"/>
      <c r="F36" s="175"/>
      <c r="G36" s="175"/>
      <c r="H36" s="175"/>
      <c r="I36" s="175"/>
      <c r="J36" s="176"/>
      <c r="K36" s="173"/>
      <c r="L36" s="174"/>
      <c r="M36" s="175"/>
      <c r="N36" s="175"/>
      <c r="O36" s="175"/>
      <c r="P36" s="175"/>
      <c r="Q36" s="176"/>
      <c r="R36" s="177"/>
      <c r="S36" s="2"/>
      <c r="T36" s="175"/>
      <c r="U36" s="175"/>
      <c r="V36" s="175"/>
      <c r="W36" s="175"/>
      <c r="X36" s="176"/>
      <c r="Y36" s="173"/>
      <c r="Z36" s="174"/>
      <c r="AA36" s="175"/>
      <c r="AB36" s="175"/>
      <c r="AC36" s="175"/>
      <c r="AD36" s="175"/>
      <c r="AE36" s="176"/>
      <c r="AF36" s="177"/>
      <c r="AG36" s="2"/>
      <c r="AH36" s="2"/>
      <c r="AI36" s="2"/>
      <c r="AJ36" s="2"/>
      <c r="AK36" s="2"/>
      <c r="AL36" s="178"/>
      <c r="AM36" s="173"/>
      <c r="AN36" s="174"/>
      <c r="AO36" s="175"/>
      <c r="AP36" s="175"/>
      <c r="AQ36" s="175"/>
      <c r="AR36" s="175"/>
      <c r="AS36" s="176"/>
      <c r="AT36" s="179"/>
      <c r="AU36" s="180"/>
      <c r="AV36" s="175"/>
      <c r="AW36" s="175"/>
      <c r="AX36" s="175"/>
      <c r="AY36" s="175"/>
      <c r="AZ36" s="176"/>
      <c r="BA36" s="179"/>
      <c r="BB36" s="180"/>
      <c r="BC36" s="175"/>
      <c r="BD36" s="175"/>
      <c r="BE36" s="175"/>
      <c r="BF36" s="175"/>
      <c r="BG36" s="176"/>
      <c r="BH36" s="179"/>
      <c r="BI36" s="180"/>
      <c r="BJ36" s="175"/>
      <c r="BK36" s="175"/>
      <c r="BL36" s="175"/>
      <c r="BM36" s="175"/>
      <c r="BN36" s="176"/>
      <c r="BO36" s="179">
        <v>8.79</v>
      </c>
      <c r="BP36" s="180">
        <v>9.14</v>
      </c>
      <c r="BQ36" s="175">
        <v>1227.87</v>
      </c>
      <c r="BR36" s="175">
        <v>139.75</v>
      </c>
      <c r="BS36" s="175"/>
      <c r="BT36" s="175">
        <v>1227</v>
      </c>
      <c r="BU36" s="175">
        <v>139</v>
      </c>
      <c r="BV36" s="179">
        <v>8.02</v>
      </c>
      <c r="BW36" s="180">
        <v>8.65</v>
      </c>
      <c r="BX36" s="175">
        <f>CA36-BT36</f>
        <v>1747.2199999999998</v>
      </c>
      <c r="BY36" s="175">
        <f>CB36-BU36</f>
        <v>218.63</v>
      </c>
      <c r="BZ36" s="181"/>
      <c r="CA36" s="175">
        <v>2974.22</v>
      </c>
      <c r="CB36" s="176">
        <v>357.63</v>
      </c>
      <c r="CC36" s="175"/>
      <c r="CD36" s="182">
        <f>F36+M36+T36+AA36+AO36+AV36+BC36+BJ36+BQ36+BX36</f>
        <v>2975.0899999999997</v>
      </c>
      <c r="CE36" s="175">
        <f>G36+N36+U36+AB36+AP36+AW36+BD36+BK36+BR36+BY36</f>
        <v>358.38</v>
      </c>
      <c r="CF36" s="174">
        <f>CD36/CE36</f>
        <v>8.301495619175176</v>
      </c>
      <c r="CG36" s="175">
        <f>(CD36/C36)-CE36</f>
        <v>66.63285714285712</v>
      </c>
      <c r="CH36" s="183">
        <f>CG36*3.8</f>
        <v>253.20485714285704</v>
      </c>
      <c r="CI36" s="8"/>
      <c r="CJ36" s="179">
        <v>6.71</v>
      </c>
      <c r="CK36" s="180">
        <v>7.73</v>
      </c>
      <c r="CL36" s="187"/>
      <c r="CM36" s="187"/>
      <c r="CN36" s="181"/>
      <c r="CO36" s="203">
        <v>1924.05</v>
      </c>
      <c r="CP36" s="204">
        <v>244.38</v>
      </c>
      <c r="CQ36" s="179">
        <v>7.16</v>
      </c>
      <c r="CR36" s="180">
        <v>8.58</v>
      </c>
      <c r="CS36" s="175">
        <f>CV36-CO36</f>
        <v>336.5899999999999</v>
      </c>
      <c r="CT36" s="175">
        <f>CW36-CP36</f>
        <v>47.25</v>
      </c>
      <c r="CU36" s="181"/>
      <c r="CV36" s="175">
        <v>2260.64</v>
      </c>
      <c r="CW36" s="176">
        <v>291.63</v>
      </c>
      <c r="CX36" s="179">
        <v>7.789173035728454</v>
      </c>
      <c r="CY36" s="180">
        <v>8.63097435897436</v>
      </c>
      <c r="CZ36" s="175">
        <f>DC36-CV36</f>
        <v>684.6800000000003</v>
      </c>
      <c r="DA36" s="175">
        <f>DD36-CW36</f>
        <v>86.5</v>
      </c>
      <c r="DB36" s="175">
        <v>0</v>
      </c>
      <c r="DC36" s="175">
        <v>2945.32</v>
      </c>
      <c r="DD36" s="176">
        <v>378.13</v>
      </c>
      <c r="DE36" s="173">
        <v>7.729735454716626</v>
      </c>
      <c r="DF36" s="174">
        <v>8.639702207139663</v>
      </c>
      <c r="DG36" s="175">
        <f>DJ36-DC36</f>
        <v>338.8899999999999</v>
      </c>
      <c r="DH36" s="175">
        <f>DK36-DD36</f>
        <v>46.75</v>
      </c>
      <c r="DI36" s="175">
        <v>0</v>
      </c>
      <c r="DJ36" s="175">
        <v>3284.21</v>
      </c>
      <c r="DK36" s="176">
        <v>424.88</v>
      </c>
      <c r="DL36" s="173">
        <v>7.737770419426049</v>
      </c>
      <c r="DM36" s="174">
        <v>8.665537700865265</v>
      </c>
      <c r="DN36" s="175">
        <f>DQ36-DJ36</f>
        <v>221</v>
      </c>
      <c r="DO36" s="175">
        <f>DR36-DK36</f>
        <v>28.120000000000005</v>
      </c>
      <c r="DP36" s="175">
        <v>0</v>
      </c>
      <c r="DQ36" s="226">
        <v>3505.21</v>
      </c>
      <c r="DR36" s="176">
        <v>453</v>
      </c>
      <c r="DS36" s="185"/>
      <c r="DT36" s="8"/>
      <c r="DU36" s="8"/>
      <c r="DV36" s="8"/>
      <c r="DW36" s="8"/>
      <c r="DX36" s="8"/>
      <c r="DY36" s="186"/>
      <c r="DZ36" s="185"/>
      <c r="EA36" s="8"/>
      <c r="EB36" s="8"/>
      <c r="EC36" s="8"/>
      <c r="ED36" s="8"/>
      <c r="EE36" s="8"/>
      <c r="EF36" s="186"/>
      <c r="EG36" s="173">
        <v>7.937859649122807</v>
      </c>
      <c r="EH36" s="174">
        <v>8.794130223517978</v>
      </c>
      <c r="EI36" s="207">
        <f>EL36-DQ36</f>
        <v>1019.3699999999999</v>
      </c>
      <c r="EJ36" s="207">
        <f>EM36-DR36</f>
        <v>117</v>
      </c>
      <c r="EK36" s="175">
        <v>0</v>
      </c>
      <c r="EL36" s="175">
        <v>4524.58</v>
      </c>
      <c r="EM36" s="176">
        <v>570</v>
      </c>
      <c r="EN36" s="174">
        <v>7.9238019169329075</v>
      </c>
      <c r="EO36" s="174">
        <v>8.794858156028369</v>
      </c>
      <c r="EP36" s="235">
        <v>3265.4500000000003</v>
      </c>
      <c r="EQ36" s="235">
        <v>415.25</v>
      </c>
      <c r="ER36" s="235">
        <v>0</v>
      </c>
      <c r="ES36" s="235">
        <v>4960.3</v>
      </c>
      <c r="ET36" s="235">
        <v>626</v>
      </c>
      <c r="EU36" s="233">
        <v>7.87865671641791</v>
      </c>
      <c r="EV36" s="234">
        <v>8.768604651162791</v>
      </c>
      <c r="EW36" s="175">
        <v>318.39999999999964</v>
      </c>
      <c r="EX36" s="175">
        <v>44</v>
      </c>
      <c r="EY36" s="175">
        <v>0</v>
      </c>
      <c r="EZ36" s="175">
        <v>5278.7</v>
      </c>
      <c r="FA36" s="176">
        <v>670</v>
      </c>
      <c r="FB36" s="173">
        <v>7.834149659863946</v>
      </c>
      <c r="FC36" s="174">
        <v>8.72439393939394</v>
      </c>
      <c r="FD36" s="175">
        <f>FG36-EZ36</f>
        <v>479.40000000000055</v>
      </c>
      <c r="FE36" s="175">
        <f>FH36-FA36</f>
        <v>65</v>
      </c>
      <c r="FF36" s="175">
        <v>0</v>
      </c>
      <c r="FG36" s="175">
        <v>5758.1</v>
      </c>
      <c r="FH36" s="175">
        <v>735</v>
      </c>
      <c r="FI36" s="173">
        <v>7.790712468193385</v>
      </c>
      <c r="FJ36" s="174">
        <v>8.685815602836879</v>
      </c>
      <c r="FK36" s="175">
        <v>1163.1999999999998</v>
      </c>
      <c r="FL36" s="175">
        <v>160</v>
      </c>
      <c r="FM36" s="175">
        <v>0</v>
      </c>
      <c r="FN36" s="175">
        <v>6123.5</v>
      </c>
      <c r="FO36" s="176">
        <v>786</v>
      </c>
      <c r="FP36" s="8"/>
      <c r="FQ36" s="182">
        <f>CL36+CS36+CZ36+DG36+DN36+DU36+EB36+EI36+EP36+EW36+FD36+FK36</f>
        <v>7826.98</v>
      </c>
      <c r="FR36" s="175">
        <f>CM36+CT36+DA36+DH36+DO36+DV36+EC36+EJ36+EQ36+EX36+FE36+FL36</f>
        <v>1009.87</v>
      </c>
      <c r="FS36" s="174">
        <f>FQ36/FR36</f>
        <v>7.750482735401586</v>
      </c>
      <c r="FT36" s="175">
        <f>(FQ36/C36)-FR36</f>
        <v>108.26999999999987</v>
      </c>
      <c r="FU36" s="183">
        <f>FT36*3.9</f>
        <v>422.2529999999995</v>
      </c>
      <c r="FV36" s="8"/>
      <c r="FW36" s="185"/>
      <c r="FX36" s="8"/>
      <c r="FY36" s="8"/>
      <c r="FZ36" s="8"/>
      <c r="GA36" s="8"/>
      <c r="GB36" s="8"/>
      <c r="GC36" s="186"/>
      <c r="GD36" s="173">
        <v>7.653888888888889</v>
      </c>
      <c r="GE36" s="174">
        <v>8.578455790784558</v>
      </c>
      <c r="GF36" s="175">
        <v>6888.5</v>
      </c>
      <c r="GG36" s="175">
        <v>900</v>
      </c>
      <c r="GH36" s="175"/>
      <c r="GI36" s="175">
        <v>6888.5</v>
      </c>
      <c r="GJ36" s="175">
        <v>900</v>
      </c>
      <c r="GK36" s="173">
        <v>7.652467270896274</v>
      </c>
      <c r="GL36" s="174">
        <v>8.586327683615819</v>
      </c>
      <c r="GM36" s="175">
        <v>710.3999999999996</v>
      </c>
      <c r="GN36" s="175">
        <v>93</v>
      </c>
      <c r="GO36" s="175">
        <v>0</v>
      </c>
      <c r="GP36" s="175">
        <v>7598.9</v>
      </c>
      <c r="GQ36" s="176">
        <v>993</v>
      </c>
      <c r="GR36" s="173">
        <v>7.728466483011937</v>
      </c>
      <c r="GS36" s="174">
        <v>8.640965092402464</v>
      </c>
      <c r="GT36" s="175">
        <v>1527.7999999999993</v>
      </c>
      <c r="GU36" s="175">
        <v>189</v>
      </c>
      <c r="GV36" s="175">
        <v>0</v>
      </c>
      <c r="GW36" s="175">
        <v>8416.3</v>
      </c>
      <c r="GX36" s="175">
        <v>1089</v>
      </c>
      <c r="GY36" s="185"/>
      <c r="GZ36" s="8"/>
      <c r="HA36" s="8"/>
      <c r="HB36" s="8"/>
      <c r="HC36" s="8"/>
      <c r="HD36" s="8"/>
      <c r="HE36" s="186"/>
      <c r="HF36" s="173">
        <v>7.741370767960363</v>
      </c>
      <c r="HG36" s="174">
        <v>8.656325023084024</v>
      </c>
      <c r="HH36" s="175">
        <v>2486.2999999999993</v>
      </c>
      <c r="HI36" s="175">
        <v>311</v>
      </c>
      <c r="HJ36" s="175">
        <v>0</v>
      </c>
      <c r="HK36" s="175">
        <v>9374.8</v>
      </c>
      <c r="HL36" s="175">
        <v>1211</v>
      </c>
      <c r="HM36" s="173">
        <v>7.783041825095058</v>
      </c>
      <c r="HN36" s="174">
        <v>8.688200339558575</v>
      </c>
      <c r="HO36" s="175">
        <v>3346.2000000000007</v>
      </c>
      <c r="HP36" s="175">
        <v>415</v>
      </c>
      <c r="HQ36" s="175">
        <v>0</v>
      </c>
      <c r="HR36" s="175">
        <v>10234.7</v>
      </c>
      <c r="HS36" s="176">
        <v>1315</v>
      </c>
      <c r="HT36" s="8"/>
      <c r="HU36" s="173">
        <f t="shared" si="17"/>
        <v>7.756534973897328</v>
      </c>
      <c r="HV36" s="174">
        <f t="shared" si="18"/>
        <v>8.644370045256748</v>
      </c>
      <c r="HW36" s="202">
        <f t="shared" si="19"/>
        <v>25761.269999999997</v>
      </c>
      <c r="HX36" s="175">
        <f t="shared" si="19"/>
        <v>3276.25</v>
      </c>
      <c r="HY36" s="210">
        <f t="shared" si="1"/>
        <v>0.10807642484247548</v>
      </c>
      <c r="HZ36" s="175">
        <f t="shared" si="2"/>
        <v>403.9314285714281</v>
      </c>
      <c r="IA36" s="183">
        <f>HZ36*3.85</f>
        <v>1555.1359999999984</v>
      </c>
      <c r="IB36" s="194"/>
      <c r="IC36" s="211">
        <f>FG36</f>
        <v>5758.1</v>
      </c>
      <c r="ID36" s="212">
        <f t="shared" si="3"/>
        <v>10802.07</v>
      </c>
      <c r="IE36" s="175">
        <f>FO36</f>
        <v>786</v>
      </c>
      <c r="IF36" s="176">
        <f t="shared" si="4"/>
        <v>1368.25</v>
      </c>
      <c r="IG36" s="175" t="s">
        <v>67</v>
      </c>
      <c r="IH36" s="211">
        <f t="shared" si="5"/>
        <v>36.58571428571429</v>
      </c>
      <c r="II36" s="176">
        <f t="shared" si="6"/>
        <v>174.9028571428571</v>
      </c>
    </row>
    <row r="37" spans="1:243" s="171" customFormat="1" ht="12.75">
      <c r="A37" s="171" t="s">
        <v>45</v>
      </c>
      <c r="B37" s="172" t="s">
        <v>86</v>
      </c>
      <c r="C37" s="171">
        <v>5.9</v>
      </c>
      <c r="D37" s="173">
        <v>7</v>
      </c>
      <c r="E37" s="174">
        <v>8.9</v>
      </c>
      <c r="F37" s="175">
        <v>1620.5</v>
      </c>
      <c r="G37" s="175">
        <v>182.7</v>
      </c>
      <c r="H37" s="175"/>
      <c r="I37" s="175">
        <v>2735.6</v>
      </c>
      <c r="J37" s="176">
        <v>314.3</v>
      </c>
      <c r="K37" s="173">
        <v>6.6</v>
      </c>
      <c r="L37" s="174">
        <v>8.6</v>
      </c>
      <c r="M37" s="175">
        <v>604.6</v>
      </c>
      <c r="N37" s="175">
        <v>91.6</v>
      </c>
      <c r="O37" s="175">
        <v>4369</v>
      </c>
      <c r="P37" s="175">
        <v>3341.1</v>
      </c>
      <c r="Q37" s="176">
        <v>479.2</v>
      </c>
      <c r="R37" s="177">
        <v>8.1</v>
      </c>
      <c r="S37" s="2">
        <v>9.2</v>
      </c>
      <c r="T37" s="175">
        <v>703.2</v>
      </c>
      <c r="U37" s="175">
        <v>87</v>
      </c>
      <c r="V37" s="175">
        <v>3585</v>
      </c>
      <c r="W37" s="175">
        <v>4170.6</v>
      </c>
      <c r="X37" s="176">
        <v>584.3</v>
      </c>
      <c r="Y37" s="173"/>
      <c r="Z37" s="174"/>
      <c r="AA37" s="175"/>
      <c r="AB37" s="175"/>
      <c r="AC37" s="175"/>
      <c r="AD37" s="175"/>
      <c r="AE37" s="176"/>
      <c r="AF37" s="177">
        <v>8.1</v>
      </c>
      <c r="AG37" s="2">
        <v>9</v>
      </c>
      <c r="AH37" s="2">
        <v>532.8</v>
      </c>
      <c r="AI37" s="2">
        <v>66.2</v>
      </c>
      <c r="AJ37" s="2">
        <v>2626</v>
      </c>
      <c r="AK37" s="2"/>
      <c r="AL37" s="178">
        <v>765.8</v>
      </c>
      <c r="AM37" s="173"/>
      <c r="AN37" s="174"/>
      <c r="AO37" s="175"/>
      <c r="AP37" s="175"/>
      <c r="AQ37" s="175"/>
      <c r="AR37" s="175"/>
      <c r="AS37" s="176"/>
      <c r="AT37" s="179">
        <v>7.6</v>
      </c>
      <c r="AU37" s="180">
        <v>8.9</v>
      </c>
      <c r="AV37" s="175">
        <v>695.6</v>
      </c>
      <c r="AW37" s="175">
        <v>91</v>
      </c>
      <c r="AX37" s="175">
        <v>4837</v>
      </c>
      <c r="AY37" s="175">
        <v>6657</v>
      </c>
      <c r="AZ37" s="176">
        <v>896</v>
      </c>
      <c r="BA37" s="179">
        <v>8</v>
      </c>
      <c r="BB37" s="180">
        <v>9.1</v>
      </c>
      <c r="BC37" s="242">
        <v>122.7</v>
      </c>
      <c r="BD37" s="242">
        <v>138.5</v>
      </c>
      <c r="BE37" s="175">
        <v>5694</v>
      </c>
      <c r="BF37" s="175">
        <v>6779.7</v>
      </c>
      <c r="BG37" s="176">
        <v>1035</v>
      </c>
      <c r="BH37" s="179">
        <v>6.1</v>
      </c>
      <c r="BI37" s="180">
        <v>8.2</v>
      </c>
      <c r="BJ37" s="175">
        <v>214</v>
      </c>
      <c r="BK37" s="175">
        <v>26</v>
      </c>
      <c r="BL37" s="175">
        <v>1888</v>
      </c>
      <c r="BM37" s="175">
        <v>7985</v>
      </c>
      <c r="BN37" s="176">
        <v>1070</v>
      </c>
      <c r="BO37" s="179">
        <v>6.1</v>
      </c>
      <c r="BP37" s="180">
        <v>8.1</v>
      </c>
      <c r="BQ37" s="175">
        <v>545</v>
      </c>
      <c r="BR37" s="175">
        <v>67</v>
      </c>
      <c r="BS37" s="175">
        <v>4740</v>
      </c>
      <c r="BT37" s="175">
        <v>8530</v>
      </c>
      <c r="BU37" s="175">
        <v>1159</v>
      </c>
      <c r="BV37" s="179">
        <v>7.1</v>
      </c>
      <c r="BW37" s="180">
        <v>8.8</v>
      </c>
      <c r="BX37" s="175">
        <v>354</v>
      </c>
      <c r="BY37" s="175">
        <v>40</v>
      </c>
      <c r="BZ37" s="181">
        <v>1896</v>
      </c>
      <c r="CA37" s="175">
        <v>8884</v>
      </c>
      <c r="CB37" s="176">
        <v>1210</v>
      </c>
      <c r="CC37" s="175"/>
      <c r="CD37" s="182">
        <f t="shared" si="7"/>
        <v>4859.6</v>
      </c>
      <c r="CE37" s="175">
        <f t="shared" si="7"/>
        <v>723.8</v>
      </c>
      <c r="CF37" s="243">
        <f t="shared" si="8"/>
        <v>6.71400939486046</v>
      </c>
      <c r="CG37" s="175">
        <f t="shared" si="9"/>
        <v>99.8610169491526</v>
      </c>
      <c r="CH37" s="183">
        <f t="shared" si="10"/>
        <v>379.47186440677984</v>
      </c>
      <c r="CI37" s="8"/>
      <c r="CJ37" s="179">
        <v>6.8</v>
      </c>
      <c r="CK37" s="180">
        <v>8.7</v>
      </c>
      <c r="CL37" s="175">
        <v>522</v>
      </c>
      <c r="CM37" s="175">
        <v>60.1</v>
      </c>
      <c r="CN37" s="181">
        <v>3343</v>
      </c>
      <c r="CO37" s="175">
        <v>9406</v>
      </c>
      <c r="CP37" s="176">
        <v>1288</v>
      </c>
      <c r="CQ37" s="179">
        <v>6.5</v>
      </c>
      <c r="CR37" s="180">
        <v>8.5</v>
      </c>
      <c r="CS37" s="175">
        <v>983</v>
      </c>
      <c r="CT37" s="175">
        <v>115</v>
      </c>
      <c r="CU37" s="181">
        <v>6518</v>
      </c>
      <c r="CV37" s="175">
        <v>10389</v>
      </c>
      <c r="CW37" s="176">
        <v>1363</v>
      </c>
      <c r="CX37" s="179">
        <v>7.99</v>
      </c>
      <c r="CY37" s="180">
        <v>9.3</v>
      </c>
      <c r="CZ37" s="175">
        <v>545.64</v>
      </c>
      <c r="DA37" s="175">
        <v>68.27</v>
      </c>
      <c r="DB37" s="175">
        <v>4722</v>
      </c>
      <c r="DC37" s="175">
        <v>10415.2</v>
      </c>
      <c r="DD37" s="176">
        <v>1431.79</v>
      </c>
      <c r="DE37" s="173">
        <v>8.68</v>
      </c>
      <c r="DF37" s="174">
        <v>9.74</v>
      </c>
      <c r="DG37" s="175">
        <v>1227.45</v>
      </c>
      <c r="DH37" s="175">
        <v>141.4</v>
      </c>
      <c r="DI37" s="175">
        <v>3649</v>
      </c>
      <c r="DJ37" s="175">
        <v>11642.65</v>
      </c>
      <c r="DK37" s="176">
        <v>1573.77</v>
      </c>
      <c r="DL37" s="173">
        <v>5.25</v>
      </c>
      <c r="DM37" s="174">
        <v>7.37</v>
      </c>
      <c r="DN37" s="175">
        <v>11.74</v>
      </c>
      <c r="DO37" s="175">
        <v>224</v>
      </c>
      <c r="DP37" s="175">
        <v>8006</v>
      </c>
      <c r="DQ37" s="244">
        <v>9881</v>
      </c>
      <c r="DR37" s="176">
        <v>1365.38</v>
      </c>
      <c r="DS37" s="185"/>
      <c r="DT37" s="8"/>
      <c r="DU37" s="8"/>
      <c r="DV37" s="8"/>
      <c r="DW37" s="8"/>
      <c r="DX37" s="8"/>
      <c r="DY37" s="186"/>
      <c r="DZ37" s="185"/>
      <c r="EA37" s="8"/>
      <c r="EB37" s="8"/>
      <c r="EC37" s="8"/>
      <c r="ED37" s="8"/>
      <c r="EE37" s="8"/>
      <c r="EF37" s="186"/>
      <c r="EG37" s="208"/>
      <c r="EH37" s="209"/>
      <c r="EI37" s="8"/>
      <c r="EJ37" s="8"/>
      <c r="EK37" s="8"/>
      <c r="EL37" s="8"/>
      <c r="EM37" s="186"/>
      <c r="EN37" s="174">
        <v>7.29</v>
      </c>
      <c r="EO37" s="174">
        <v>8.73</v>
      </c>
      <c r="EP37" s="235">
        <v>849.09</v>
      </c>
      <c r="EQ37" s="235">
        <v>116.51</v>
      </c>
      <c r="ER37" s="235">
        <v>0</v>
      </c>
      <c r="ES37" s="235">
        <v>13421.89</v>
      </c>
      <c r="ET37" s="235">
        <v>1806.69</v>
      </c>
      <c r="EU37" s="233">
        <v>7.63</v>
      </c>
      <c r="EV37" s="234">
        <v>9.1</v>
      </c>
      <c r="EW37" s="175">
        <v>686.47</v>
      </c>
      <c r="EX37" s="175">
        <v>89.96</v>
      </c>
      <c r="EY37" s="175">
        <v>0</v>
      </c>
      <c r="EZ37" s="175">
        <v>14108.38</v>
      </c>
      <c r="FA37" s="176">
        <v>1897.05</v>
      </c>
      <c r="FB37" s="173">
        <v>7.31</v>
      </c>
      <c r="FC37" s="174">
        <v>9.22</v>
      </c>
      <c r="FD37" s="175">
        <v>676.88</v>
      </c>
      <c r="FE37" s="175">
        <v>92.62</v>
      </c>
      <c r="FF37" s="175">
        <v>0</v>
      </c>
      <c r="FG37" s="175">
        <v>14785.21</v>
      </c>
      <c r="FH37" s="175">
        <v>1990.16</v>
      </c>
      <c r="FI37" s="173">
        <v>7.24</v>
      </c>
      <c r="FJ37" s="174">
        <v>9.22</v>
      </c>
      <c r="FK37" s="175">
        <v>531.61</v>
      </c>
      <c r="FL37" s="175">
        <v>73.41</v>
      </c>
      <c r="FM37" s="175">
        <v>0</v>
      </c>
      <c r="FN37" s="175">
        <v>15316.78</v>
      </c>
      <c r="FO37" s="176">
        <v>2064.29</v>
      </c>
      <c r="FP37" s="8"/>
      <c r="FQ37" s="182">
        <f t="shared" si="28"/>
        <v>6033.88</v>
      </c>
      <c r="FR37" s="175">
        <f t="shared" si="28"/>
        <v>981.27</v>
      </c>
      <c r="FS37" s="174">
        <f t="shared" si="24"/>
        <v>6.149051739072834</v>
      </c>
      <c r="FT37" s="175">
        <f t="shared" si="25"/>
        <v>41.42152542372878</v>
      </c>
      <c r="FU37" s="183">
        <f t="shared" si="16"/>
        <v>161.54394915254224</v>
      </c>
      <c r="FV37" s="8"/>
      <c r="FW37" s="173">
        <v>6.63</v>
      </c>
      <c r="FX37" s="174">
        <v>9.02</v>
      </c>
      <c r="FY37" s="175">
        <v>768.82</v>
      </c>
      <c r="FZ37" s="175">
        <v>115.86</v>
      </c>
      <c r="GA37" s="175">
        <v>0</v>
      </c>
      <c r="GB37" s="175">
        <v>16085.56</v>
      </c>
      <c r="GC37" s="176">
        <v>2180.77</v>
      </c>
      <c r="GD37" s="173">
        <v>6.24</v>
      </c>
      <c r="GE37" s="174">
        <v>8.61</v>
      </c>
      <c r="GF37" s="175">
        <v>598.31</v>
      </c>
      <c r="GG37" s="175">
        <v>95.89</v>
      </c>
      <c r="GH37" s="175"/>
      <c r="GI37" s="175">
        <v>16683.81</v>
      </c>
      <c r="GJ37" s="175">
        <v>2276.91</v>
      </c>
      <c r="GK37" s="173">
        <v>7.57</v>
      </c>
      <c r="GL37" s="174">
        <v>9.65</v>
      </c>
      <c r="GM37" s="175">
        <v>541.47</v>
      </c>
      <c r="GN37" s="175">
        <v>71.48</v>
      </c>
      <c r="GO37" s="175">
        <v>0</v>
      </c>
      <c r="GP37" s="175">
        <v>17225.28</v>
      </c>
      <c r="GQ37" s="176">
        <v>2348.93</v>
      </c>
      <c r="GR37" s="173">
        <v>8.65</v>
      </c>
      <c r="GS37" s="174">
        <v>9.91</v>
      </c>
      <c r="GT37" s="175">
        <v>1435.73</v>
      </c>
      <c r="GU37" s="175">
        <v>166.04</v>
      </c>
      <c r="GV37" s="175">
        <v>0</v>
      </c>
      <c r="GW37" s="175">
        <v>18650.98</v>
      </c>
      <c r="GX37" s="175">
        <v>2515.71</v>
      </c>
      <c r="GY37" s="173">
        <v>8.33</v>
      </c>
      <c r="GZ37" s="174">
        <v>9.66</v>
      </c>
      <c r="HA37" s="175">
        <v>1021.87</v>
      </c>
      <c r="HB37" s="175">
        <v>122.64</v>
      </c>
      <c r="HC37" s="175"/>
      <c r="HD37" s="175">
        <v>19682.87</v>
      </c>
      <c r="HE37" s="176">
        <v>2638.75</v>
      </c>
      <c r="HF37" s="173">
        <v>8.51</v>
      </c>
      <c r="HG37" s="174">
        <v>9.87</v>
      </c>
      <c r="HH37" s="175">
        <v>404.39</v>
      </c>
      <c r="HI37" s="175">
        <v>47.53</v>
      </c>
      <c r="HJ37" s="175">
        <v>0</v>
      </c>
      <c r="HK37" s="175">
        <v>20551.38</v>
      </c>
      <c r="HL37" s="175">
        <v>2738.54</v>
      </c>
      <c r="HM37" s="173">
        <v>7.95</v>
      </c>
      <c r="HN37" s="174">
        <v>9.85</v>
      </c>
      <c r="HO37" s="175">
        <v>1639.25</v>
      </c>
      <c r="HP37" s="175">
        <v>206.27</v>
      </c>
      <c r="HQ37" s="175">
        <v>0</v>
      </c>
      <c r="HR37" s="175">
        <v>22190.58</v>
      </c>
      <c r="HS37" s="176">
        <v>2945.93</v>
      </c>
      <c r="HT37" s="8"/>
      <c r="HU37" s="173">
        <f t="shared" si="17"/>
        <v>7.330799999999998</v>
      </c>
      <c r="HV37" s="174">
        <f t="shared" si="18"/>
        <v>9.009999999999998</v>
      </c>
      <c r="HW37" s="202">
        <f t="shared" si="19"/>
        <v>17836.120000000003</v>
      </c>
      <c r="HX37" s="175">
        <f t="shared" si="19"/>
        <v>2596.9799999999996</v>
      </c>
      <c r="HY37" s="210">
        <f t="shared" si="1"/>
        <v>0.2425084745762708</v>
      </c>
      <c r="HZ37" s="175">
        <f t="shared" si="2"/>
        <v>426.0911864406785</v>
      </c>
      <c r="IA37" s="183">
        <f t="shared" si="20"/>
        <v>1640.4510677966123</v>
      </c>
      <c r="IB37" s="194"/>
      <c r="IC37" s="211">
        <f>FG37</f>
        <v>14785.21</v>
      </c>
      <c r="ID37" s="212">
        <f t="shared" si="3"/>
        <v>11426.28</v>
      </c>
      <c r="IE37" s="175">
        <f>FO37</f>
        <v>2064.29</v>
      </c>
      <c r="IF37" s="176">
        <f t="shared" si="4"/>
        <v>1771.27</v>
      </c>
      <c r="IG37" s="175"/>
      <c r="IH37" s="211">
        <f t="shared" si="5"/>
        <v>441.677796610169</v>
      </c>
      <c r="II37" s="176">
        <f t="shared" si="6"/>
        <v>165.3876271186441</v>
      </c>
    </row>
    <row r="38" spans="1:243" s="171" customFormat="1" ht="12.75">
      <c r="A38" s="171" t="s">
        <v>45</v>
      </c>
      <c r="B38" s="172" t="s">
        <v>87</v>
      </c>
      <c r="C38" s="171">
        <v>6.08</v>
      </c>
      <c r="D38" s="173">
        <v>8.8</v>
      </c>
      <c r="E38" s="174">
        <v>9.9</v>
      </c>
      <c r="F38" s="175">
        <v>927.8</v>
      </c>
      <c r="G38" s="175">
        <v>105.4</v>
      </c>
      <c r="H38" s="175">
        <v>2637</v>
      </c>
      <c r="I38" s="175"/>
      <c r="J38" s="176">
        <v>543.1</v>
      </c>
      <c r="K38" s="173">
        <v>8.8</v>
      </c>
      <c r="L38" s="174">
        <v>9.8</v>
      </c>
      <c r="M38" s="175">
        <v>2595.9</v>
      </c>
      <c r="N38" s="175">
        <v>294.6</v>
      </c>
      <c r="O38" s="175">
        <v>7411</v>
      </c>
      <c r="P38" s="175"/>
      <c r="Q38" s="176">
        <v>733.4</v>
      </c>
      <c r="R38" s="177">
        <v>9.08</v>
      </c>
      <c r="S38" s="2">
        <v>10.08</v>
      </c>
      <c r="T38" s="175">
        <v>1422.05</v>
      </c>
      <c r="U38" s="175">
        <v>156.55</v>
      </c>
      <c r="V38" s="175">
        <v>2940</v>
      </c>
      <c r="W38" s="175">
        <v>7783.05</v>
      </c>
      <c r="X38" s="176">
        <v>890.58</v>
      </c>
      <c r="Y38" s="173">
        <v>9</v>
      </c>
      <c r="Z38" s="174">
        <v>9.9</v>
      </c>
      <c r="AA38" s="175">
        <v>1320.3</v>
      </c>
      <c r="AB38" s="175">
        <v>146.2</v>
      </c>
      <c r="AC38" s="175">
        <v>4430</v>
      </c>
      <c r="AD38" s="175">
        <v>9103</v>
      </c>
      <c r="AE38" s="176">
        <v>1037.5</v>
      </c>
      <c r="AF38" s="177"/>
      <c r="AG38" s="2"/>
      <c r="AH38" s="2"/>
      <c r="AI38" s="2"/>
      <c r="AJ38" s="2"/>
      <c r="AK38" s="2"/>
      <c r="AL38" s="178"/>
      <c r="AM38" s="173"/>
      <c r="AN38" s="174"/>
      <c r="AO38" s="175"/>
      <c r="AP38" s="175"/>
      <c r="AQ38" s="175"/>
      <c r="AR38" s="175"/>
      <c r="AS38" s="176"/>
      <c r="AT38" s="179">
        <v>7.5</v>
      </c>
      <c r="AU38" s="180">
        <v>8.6</v>
      </c>
      <c r="AV38" s="175">
        <v>1175.4</v>
      </c>
      <c r="AW38" s="175">
        <v>156.1</v>
      </c>
      <c r="AX38" s="175">
        <v>6698</v>
      </c>
      <c r="AY38" s="175">
        <v>10278</v>
      </c>
      <c r="AZ38" s="176">
        <v>1994.4</v>
      </c>
      <c r="BA38" s="179">
        <v>7.5</v>
      </c>
      <c r="BB38" s="180">
        <v>8.8</v>
      </c>
      <c r="BC38" s="175">
        <v>632</v>
      </c>
      <c r="BD38" s="175">
        <v>84</v>
      </c>
      <c r="BE38" s="175">
        <v>3568</v>
      </c>
      <c r="BF38" s="175">
        <v>10910</v>
      </c>
      <c r="BG38" s="176">
        <v>1279</v>
      </c>
      <c r="BH38" s="179">
        <v>7.21</v>
      </c>
      <c r="BI38" s="180">
        <v>8.65</v>
      </c>
      <c r="BJ38" s="175">
        <v>882</v>
      </c>
      <c r="BK38" s="175">
        <v>122</v>
      </c>
      <c r="BL38" s="175">
        <v>5527</v>
      </c>
      <c r="BM38" s="175">
        <v>11793</v>
      </c>
      <c r="BN38" s="176">
        <v>1402</v>
      </c>
      <c r="BO38" s="179"/>
      <c r="BP38" s="180"/>
      <c r="BQ38" s="175"/>
      <c r="BR38" s="175"/>
      <c r="BS38" s="175"/>
      <c r="BT38" s="175"/>
      <c r="BU38" s="175"/>
      <c r="BV38" s="179">
        <v>6.8</v>
      </c>
      <c r="BW38" s="180">
        <v>8.6</v>
      </c>
      <c r="BX38" s="175">
        <v>1439</v>
      </c>
      <c r="BY38" s="175">
        <v>168</v>
      </c>
      <c r="BZ38" s="181">
        <v>8235</v>
      </c>
      <c r="CA38" s="175">
        <v>13232</v>
      </c>
      <c r="CB38" s="176">
        <v>1570</v>
      </c>
      <c r="CC38" s="175"/>
      <c r="CD38" s="182">
        <f t="shared" si="7"/>
        <v>10394.45</v>
      </c>
      <c r="CE38" s="175">
        <f t="shared" si="7"/>
        <v>1232.85</v>
      </c>
      <c r="CF38" s="174">
        <f t="shared" si="8"/>
        <v>8.431236565681147</v>
      </c>
      <c r="CG38" s="175">
        <f t="shared" si="9"/>
        <v>476.7634868421055</v>
      </c>
      <c r="CH38" s="183">
        <f t="shared" si="10"/>
        <v>1811.701250000001</v>
      </c>
      <c r="CI38" s="8"/>
      <c r="CJ38" s="179">
        <v>6.85</v>
      </c>
      <c r="CK38" s="180">
        <v>8.59</v>
      </c>
      <c r="CL38" s="175">
        <v>2638.76</v>
      </c>
      <c r="CM38" s="175">
        <v>385.15</v>
      </c>
      <c r="CN38" s="181">
        <v>5744</v>
      </c>
      <c r="CO38" s="175">
        <v>14432.53</v>
      </c>
      <c r="CP38" s="176">
        <v>1789.84</v>
      </c>
      <c r="CQ38" s="179">
        <v>7.22</v>
      </c>
      <c r="CR38" s="180">
        <v>8.77</v>
      </c>
      <c r="CS38" s="175">
        <v>415.61</v>
      </c>
      <c r="CT38" s="175">
        <v>57.56</v>
      </c>
      <c r="CU38" s="181">
        <v>5971.94</v>
      </c>
      <c r="CV38" s="175">
        <v>14848.14</v>
      </c>
      <c r="CW38" s="176">
        <v>1847.72</v>
      </c>
      <c r="CX38" s="179">
        <v>7.22</v>
      </c>
      <c r="CY38" s="180">
        <v>8.77</v>
      </c>
      <c r="CZ38" s="175">
        <v>415.61</v>
      </c>
      <c r="DA38" s="175">
        <v>57.56</v>
      </c>
      <c r="DB38" s="175">
        <v>2819</v>
      </c>
      <c r="DC38" s="175">
        <v>14848.14</v>
      </c>
      <c r="DD38" s="176">
        <v>1847.72</v>
      </c>
      <c r="DE38" s="173">
        <v>7.81</v>
      </c>
      <c r="DF38" s="174">
        <v>9.08</v>
      </c>
      <c r="DG38" s="175">
        <v>876.79</v>
      </c>
      <c r="DH38" s="175">
        <v>112.27</v>
      </c>
      <c r="DI38" s="175">
        <v>5891</v>
      </c>
      <c r="DJ38" s="175">
        <v>16262.15</v>
      </c>
      <c r="DK38" s="176">
        <v>2028.56</v>
      </c>
      <c r="DL38" s="173">
        <v>8.2</v>
      </c>
      <c r="DM38" s="174">
        <v>9.51</v>
      </c>
      <c r="DN38" s="175">
        <v>460.88</v>
      </c>
      <c r="DO38" s="175">
        <v>56.18</v>
      </c>
      <c r="DP38" s="175">
        <v>5901</v>
      </c>
      <c r="DQ38" s="226">
        <v>16723.03</v>
      </c>
      <c r="DR38" s="176">
        <v>2084.99</v>
      </c>
      <c r="DS38" s="185"/>
      <c r="DT38" s="8"/>
      <c r="DU38" s="8"/>
      <c r="DV38" s="8"/>
      <c r="DW38" s="8"/>
      <c r="DX38" s="8"/>
      <c r="DY38" s="186"/>
      <c r="DZ38" s="185"/>
      <c r="EA38" s="8"/>
      <c r="EB38" s="8"/>
      <c r="EC38" s="8"/>
      <c r="ED38" s="8"/>
      <c r="EE38" s="8"/>
      <c r="EF38" s="186"/>
      <c r="EG38" s="173">
        <v>8</v>
      </c>
      <c r="EH38" s="174">
        <v>9.2</v>
      </c>
      <c r="EI38" s="175">
        <v>740.9</v>
      </c>
      <c r="EJ38" s="175">
        <v>92.7</v>
      </c>
      <c r="EK38" s="175">
        <v>4676</v>
      </c>
      <c r="EL38" s="245">
        <v>0</v>
      </c>
      <c r="EM38" s="176">
        <v>2178.1</v>
      </c>
      <c r="EN38" s="174">
        <v>8.34</v>
      </c>
      <c r="EO38" s="174">
        <v>9.53</v>
      </c>
      <c r="EP38" s="235">
        <v>905.87</v>
      </c>
      <c r="EQ38" s="235">
        <v>108.64</v>
      </c>
      <c r="ER38" s="235">
        <v>0</v>
      </c>
      <c r="ES38" s="235">
        <v>18369.75</v>
      </c>
      <c r="ET38" s="235">
        <v>2287.66</v>
      </c>
      <c r="EU38" s="233">
        <v>7.66</v>
      </c>
      <c r="EV38" s="234">
        <v>8.97</v>
      </c>
      <c r="EW38" s="175">
        <v>524.63</v>
      </c>
      <c r="EX38" s="175">
        <v>68.49</v>
      </c>
      <c r="EY38" s="175">
        <v>0</v>
      </c>
      <c r="EZ38" s="175">
        <v>18894.37</v>
      </c>
      <c r="FA38" s="176">
        <v>2356.71</v>
      </c>
      <c r="FB38" s="208"/>
      <c r="FC38" s="209"/>
      <c r="FD38" s="8"/>
      <c r="FE38" s="8"/>
      <c r="FF38" s="8"/>
      <c r="FG38" s="8"/>
      <c r="FH38" s="8"/>
      <c r="FI38" s="173">
        <v>6.83</v>
      </c>
      <c r="FJ38" s="174">
        <v>8.38</v>
      </c>
      <c r="FK38" s="175">
        <v>514.65</v>
      </c>
      <c r="FL38" s="175">
        <v>75.31</v>
      </c>
      <c r="FM38" s="175">
        <v>0</v>
      </c>
      <c r="FN38" s="175">
        <v>19818.59</v>
      </c>
      <c r="FO38" s="176">
        <v>2490.36</v>
      </c>
      <c r="FP38" s="8"/>
      <c r="FQ38" s="182">
        <f t="shared" si="28"/>
        <v>7493.7</v>
      </c>
      <c r="FR38" s="175">
        <f t="shared" si="28"/>
        <v>1013.8599999999999</v>
      </c>
      <c r="FS38" s="174">
        <f t="shared" si="24"/>
        <v>7.3912571755469205</v>
      </c>
      <c r="FT38" s="175">
        <f t="shared" si="25"/>
        <v>218.65644736842114</v>
      </c>
      <c r="FU38" s="183">
        <f t="shared" si="16"/>
        <v>852.7601447368424</v>
      </c>
      <c r="FV38" s="8"/>
      <c r="FW38" s="185"/>
      <c r="FX38" s="8"/>
      <c r="FY38" s="8"/>
      <c r="FZ38" s="8"/>
      <c r="GA38" s="8"/>
      <c r="GB38" s="8"/>
      <c r="GC38" s="186"/>
      <c r="GD38" s="173">
        <v>6.86</v>
      </c>
      <c r="GE38" s="174">
        <v>8.44</v>
      </c>
      <c r="GF38" s="175">
        <v>716.12</v>
      </c>
      <c r="GG38" s="175">
        <v>104.41</v>
      </c>
      <c r="GH38" s="175"/>
      <c r="GI38" s="175">
        <v>20534.75</v>
      </c>
      <c r="GJ38" s="175">
        <v>2595.54</v>
      </c>
      <c r="GK38" s="173">
        <v>7.38</v>
      </c>
      <c r="GL38" s="174">
        <v>9.01</v>
      </c>
      <c r="GM38" s="175">
        <v>62.74</v>
      </c>
      <c r="GN38" s="175">
        <v>85.75</v>
      </c>
      <c r="GO38" s="175">
        <v>0</v>
      </c>
      <c r="GP38" s="175">
        <v>22331.55</v>
      </c>
      <c r="GQ38" s="176">
        <v>2841.73</v>
      </c>
      <c r="GR38" s="185"/>
      <c r="GS38" s="8"/>
      <c r="GT38" s="8"/>
      <c r="GU38" s="8"/>
      <c r="GV38" s="8"/>
      <c r="GW38" s="8"/>
      <c r="GX38" s="8"/>
      <c r="GY38" s="185"/>
      <c r="GZ38" s="8"/>
      <c r="HA38" s="8"/>
      <c r="HB38" s="8"/>
      <c r="HC38" s="8"/>
      <c r="HD38" s="8"/>
      <c r="HE38" s="186"/>
      <c r="HF38" s="173"/>
      <c r="HG38" s="174"/>
      <c r="HH38" s="175"/>
      <c r="HI38" s="175"/>
      <c r="HJ38" s="175"/>
      <c r="HK38" s="175"/>
      <c r="HL38" s="175"/>
      <c r="HM38" s="208"/>
      <c r="HN38" s="209"/>
      <c r="HO38" s="8"/>
      <c r="HP38" s="8"/>
      <c r="HQ38" s="8"/>
      <c r="HR38" s="8"/>
      <c r="HS38" s="186"/>
      <c r="HT38" s="8"/>
      <c r="HU38" s="173">
        <f t="shared" si="17"/>
        <v>7.74</v>
      </c>
      <c r="HV38" s="174">
        <f t="shared" si="18"/>
        <v>9.083157894736845</v>
      </c>
      <c r="HW38" s="202">
        <f t="shared" si="19"/>
        <v>18667.01</v>
      </c>
      <c r="HX38" s="175">
        <f t="shared" si="19"/>
        <v>2436.87</v>
      </c>
      <c r="HY38" s="210">
        <f t="shared" si="1"/>
        <v>0.27302631578947373</v>
      </c>
      <c r="HZ38" s="175">
        <f t="shared" si="2"/>
        <v>633.3619078947368</v>
      </c>
      <c r="IA38" s="183">
        <f t="shared" si="20"/>
        <v>2438.4433453947368</v>
      </c>
      <c r="IB38" s="194"/>
      <c r="IC38" s="211">
        <f>EZ38</f>
        <v>18894.37</v>
      </c>
      <c r="ID38" s="212">
        <f t="shared" si="3"/>
        <v>17888.149999999998</v>
      </c>
      <c r="IE38" s="175">
        <f>FO38</f>
        <v>2490.36</v>
      </c>
      <c r="IF38" s="176">
        <f t="shared" si="4"/>
        <v>2246.71</v>
      </c>
      <c r="IG38" s="8"/>
      <c r="IH38" s="211">
        <f t="shared" si="5"/>
        <v>617.266644736842</v>
      </c>
      <c r="II38" s="176">
        <f t="shared" si="6"/>
        <v>695.4199342105258</v>
      </c>
    </row>
    <row r="39" spans="1:243" s="171" customFormat="1" ht="12.75">
      <c r="A39" s="171" t="s">
        <v>45</v>
      </c>
      <c r="B39" s="172" t="s">
        <v>88</v>
      </c>
      <c r="C39" s="171">
        <v>6.3</v>
      </c>
      <c r="D39" s="173"/>
      <c r="E39" s="174"/>
      <c r="F39" s="175"/>
      <c r="G39" s="175"/>
      <c r="H39" s="175"/>
      <c r="I39" s="175"/>
      <c r="J39" s="176"/>
      <c r="K39" s="173"/>
      <c r="L39" s="174"/>
      <c r="M39" s="175"/>
      <c r="N39" s="175"/>
      <c r="O39" s="175"/>
      <c r="P39" s="175"/>
      <c r="Q39" s="176"/>
      <c r="R39" s="177"/>
      <c r="S39" s="2"/>
      <c r="T39" s="175"/>
      <c r="U39" s="175"/>
      <c r="V39" s="175"/>
      <c r="W39" s="175"/>
      <c r="X39" s="176"/>
      <c r="Y39" s="173"/>
      <c r="Z39" s="174"/>
      <c r="AA39" s="175"/>
      <c r="AB39" s="175"/>
      <c r="AC39" s="175"/>
      <c r="AD39" s="175"/>
      <c r="AE39" s="176"/>
      <c r="AF39" s="177"/>
      <c r="AG39" s="2"/>
      <c r="AH39" s="2"/>
      <c r="AI39" s="2"/>
      <c r="AJ39" s="2"/>
      <c r="AK39" s="2"/>
      <c r="AL39" s="178"/>
      <c r="AM39" s="173"/>
      <c r="AN39" s="174"/>
      <c r="AO39" s="175"/>
      <c r="AP39" s="175"/>
      <c r="AQ39" s="175"/>
      <c r="AR39" s="175"/>
      <c r="AS39" s="176"/>
      <c r="AT39" s="179"/>
      <c r="AU39" s="180"/>
      <c r="AV39" s="175"/>
      <c r="AW39" s="175"/>
      <c r="AX39" s="175"/>
      <c r="AY39" s="175"/>
      <c r="AZ39" s="176"/>
      <c r="BA39" s="179"/>
      <c r="BB39" s="180"/>
      <c r="BC39" s="175"/>
      <c r="BD39" s="175"/>
      <c r="BE39" s="175"/>
      <c r="BF39" s="175"/>
      <c r="BG39" s="176"/>
      <c r="BH39" s="179"/>
      <c r="BI39" s="180"/>
      <c r="BJ39" s="175"/>
      <c r="BK39" s="175"/>
      <c r="BL39" s="175"/>
      <c r="BM39" s="175"/>
      <c r="BN39" s="176"/>
      <c r="BO39" s="179"/>
      <c r="BP39" s="180"/>
      <c r="BQ39" s="175"/>
      <c r="BR39" s="175"/>
      <c r="BS39" s="175"/>
      <c r="BT39" s="175"/>
      <c r="BU39" s="175"/>
      <c r="BV39" s="179"/>
      <c r="BW39" s="180"/>
      <c r="BX39" s="175"/>
      <c r="BY39" s="175"/>
      <c r="BZ39" s="181"/>
      <c r="CA39" s="175"/>
      <c r="CB39" s="176"/>
      <c r="CC39" s="175"/>
      <c r="CD39" s="182">
        <f t="shared" si="7"/>
        <v>0</v>
      </c>
      <c r="CE39" s="175">
        <f t="shared" si="7"/>
        <v>0</v>
      </c>
      <c r="CF39" s="174"/>
      <c r="CG39" s="175">
        <f t="shared" si="9"/>
        <v>0</v>
      </c>
      <c r="CH39" s="183">
        <f t="shared" si="10"/>
        <v>0</v>
      </c>
      <c r="CI39" s="8"/>
      <c r="CJ39" s="216"/>
      <c r="CK39" s="217"/>
      <c r="CL39" s="8"/>
      <c r="CM39" s="8"/>
      <c r="CN39" s="8"/>
      <c r="CO39" s="8"/>
      <c r="CP39" s="186"/>
      <c r="CQ39" s="216"/>
      <c r="CR39" s="217"/>
      <c r="CS39" s="8"/>
      <c r="CT39" s="8"/>
      <c r="CU39" s="8"/>
      <c r="CV39" s="8"/>
      <c r="CW39" s="186"/>
      <c r="CX39" s="216"/>
      <c r="CY39" s="217"/>
      <c r="CZ39" s="246"/>
      <c r="DA39" s="246"/>
      <c r="DB39" s="246"/>
      <c r="DC39" s="246"/>
      <c r="DD39" s="247"/>
      <c r="DE39" s="248"/>
      <c r="DF39" s="246"/>
      <c r="DG39" s="246"/>
      <c r="DH39" s="246"/>
      <c r="DI39" s="246"/>
      <c r="DJ39" s="246"/>
      <c r="DK39" s="247"/>
      <c r="DL39" s="248"/>
      <c r="DM39" s="246"/>
      <c r="DN39" s="246"/>
      <c r="DO39" s="246"/>
      <c r="DP39" s="246"/>
      <c r="DQ39" s="246"/>
      <c r="DR39" s="247"/>
      <c r="DS39" s="248"/>
      <c r="DT39" s="246"/>
      <c r="DU39" s="246"/>
      <c r="DV39" s="246"/>
      <c r="DW39" s="246"/>
      <c r="DX39" s="246"/>
      <c r="DY39" s="247"/>
      <c r="DZ39" s="248"/>
      <c r="EA39" s="246"/>
      <c r="EB39" s="246"/>
      <c r="EC39" s="246"/>
      <c r="ED39" s="246"/>
      <c r="EE39" s="246"/>
      <c r="EF39" s="247"/>
      <c r="EG39" s="208"/>
      <c r="EH39" s="209"/>
      <c r="EI39" s="8"/>
      <c r="EJ39" s="8"/>
      <c r="EK39" s="8"/>
      <c r="EL39" s="8"/>
      <c r="EM39" s="186"/>
      <c r="EN39" s="209"/>
      <c r="EO39" s="209"/>
      <c r="EP39" s="8"/>
      <c r="EQ39" s="8"/>
      <c r="ER39" s="8"/>
      <c r="ES39" s="8"/>
      <c r="ET39" s="8"/>
      <c r="EU39" s="208"/>
      <c r="EV39" s="209"/>
      <c r="EW39" s="8"/>
      <c r="EX39" s="8"/>
      <c r="EY39" s="8"/>
      <c r="EZ39" s="8"/>
      <c r="FA39" s="186"/>
      <c r="FB39" s="173">
        <v>8.77</v>
      </c>
      <c r="FC39" s="174">
        <v>10.08</v>
      </c>
      <c r="FD39" s="175">
        <v>2759.91</v>
      </c>
      <c r="FE39" s="175">
        <v>315</v>
      </c>
      <c r="FF39" s="175">
        <v>314.66</v>
      </c>
      <c r="FG39" s="175">
        <v>7900.62</v>
      </c>
      <c r="FH39" s="175">
        <v>874.68</v>
      </c>
      <c r="FI39" s="173">
        <v>8.61</v>
      </c>
      <c r="FJ39" s="174">
        <v>10.11</v>
      </c>
      <c r="FK39" s="175">
        <v>1058.31</v>
      </c>
      <c r="FL39" s="175">
        <v>122.95</v>
      </c>
      <c r="FN39" s="175">
        <v>8958.95</v>
      </c>
      <c r="FO39" s="176">
        <v>998.19</v>
      </c>
      <c r="FP39" s="8"/>
      <c r="FQ39" s="182">
        <f t="shared" si="28"/>
        <v>3818.22</v>
      </c>
      <c r="FR39" s="175">
        <f>CM39+CT39+DA39+DH39+DO39+DV39+EC39+EJ39+EQ39+EX39+FE39+FL39</f>
        <v>437.95</v>
      </c>
      <c r="FS39" s="174">
        <f t="shared" si="24"/>
        <v>8.718392510560566</v>
      </c>
      <c r="FT39" s="175">
        <f t="shared" si="25"/>
        <v>168.11666666666662</v>
      </c>
      <c r="FU39" s="183">
        <f t="shared" si="16"/>
        <v>655.6549999999997</v>
      </c>
      <c r="FV39" s="8"/>
      <c r="FW39" s="173">
        <v>8.27</v>
      </c>
      <c r="FX39" s="174">
        <v>9.86</v>
      </c>
      <c r="FY39" s="175">
        <v>963.38</v>
      </c>
      <c r="FZ39" s="175">
        <v>0</v>
      </c>
      <c r="GA39" s="175">
        <v>116.48</v>
      </c>
      <c r="GB39" s="175">
        <v>9922.3</v>
      </c>
      <c r="GC39" s="176">
        <v>1115.68</v>
      </c>
      <c r="GD39" s="173">
        <v>8.06</v>
      </c>
      <c r="GE39" s="174">
        <v>9.5</v>
      </c>
      <c r="GF39" s="175">
        <v>1687.09</v>
      </c>
      <c r="GG39" s="175">
        <v>209.25</v>
      </c>
      <c r="GI39" s="175">
        <v>11609.31</v>
      </c>
      <c r="GJ39" s="175">
        <v>1326.9</v>
      </c>
      <c r="GK39" s="173">
        <v>7.22</v>
      </c>
      <c r="GL39" s="174">
        <v>8.42</v>
      </c>
      <c r="GM39" s="175">
        <v>1658.78</v>
      </c>
      <c r="GN39" s="249">
        <v>229.65</v>
      </c>
      <c r="GO39" s="2"/>
      <c r="GP39" s="175">
        <v>13267.94</v>
      </c>
      <c r="GQ39" s="176">
        <v>1557.58</v>
      </c>
      <c r="GR39" s="173">
        <v>7.41</v>
      </c>
      <c r="GS39" s="174">
        <v>8.3</v>
      </c>
      <c r="GT39" s="175">
        <v>1610</v>
      </c>
      <c r="GU39" s="249">
        <v>217.09</v>
      </c>
      <c r="GV39" s="2">
        <v>217.09</v>
      </c>
      <c r="GW39" s="175">
        <v>14877.93</v>
      </c>
      <c r="GX39" s="175">
        <v>1776.02</v>
      </c>
      <c r="GY39" s="173">
        <v>7.44</v>
      </c>
      <c r="GZ39" s="174">
        <v>8.35</v>
      </c>
      <c r="HA39" s="175">
        <v>1115.84</v>
      </c>
      <c r="HB39" s="175">
        <v>149.87</v>
      </c>
      <c r="HC39" s="175"/>
      <c r="HD39" s="175">
        <v>15993.67</v>
      </c>
      <c r="HE39" s="176">
        <v>1926.5</v>
      </c>
      <c r="HF39" s="173">
        <v>7.47</v>
      </c>
      <c r="HG39" s="174">
        <v>8.25</v>
      </c>
      <c r="HH39" s="175">
        <v>1527.27</v>
      </c>
      <c r="HI39" s="175">
        <v>204.48</v>
      </c>
      <c r="HJ39" s="175">
        <v>204.48</v>
      </c>
      <c r="HK39" s="175">
        <v>17520.94</v>
      </c>
      <c r="HL39" s="175">
        <v>2131.72</v>
      </c>
      <c r="HM39" s="208"/>
      <c r="HN39" s="209"/>
      <c r="HO39" s="8"/>
      <c r="HP39" s="8"/>
      <c r="HQ39" s="8"/>
      <c r="HR39" s="8"/>
      <c r="HS39" s="186"/>
      <c r="HT39" s="8"/>
      <c r="HU39" s="173">
        <f t="shared" si="17"/>
        <v>7.90625</v>
      </c>
      <c r="HV39" s="174">
        <f t="shared" si="18"/>
        <v>9.10875</v>
      </c>
      <c r="HW39" s="202">
        <f t="shared" si="19"/>
        <v>12380.579999999998</v>
      </c>
      <c r="HX39" s="175">
        <f t="shared" si="19"/>
        <v>1448.29</v>
      </c>
      <c r="HY39" s="210">
        <f t="shared" si="1"/>
        <v>0.2549603174603175</v>
      </c>
      <c r="HZ39" s="175">
        <f t="shared" si="2"/>
        <v>516.8814285714284</v>
      </c>
      <c r="IA39" s="183">
        <f t="shared" si="20"/>
        <v>1989.9934999999994</v>
      </c>
      <c r="IB39" s="194"/>
      <c r="IC39" s="211">
        <f>FG39</f>
        <v>7900.62</v>
      </c>
      <c r="ID39" s="212">
        <f t="shared" si="3"/>
        <v>3818.22</v>
      </c>
      <c r="IE39" s="175">
        <f>FO39</f>
        <v>998.19</v>
      </c>
      <c r="IF39" s="176">
        <f t="shared" si="4"/>
        <v>437.95</v>
      </c>
      <c r="IG39" s="175"/>
      <c r="IH39" s="211">
        <f t="shared" si="5"/>
        <v>255.87666666666655</v>
      </c>
      <c r="II39" s="176">
        <f t="shared" si="6"/>
        <v>168.11666666666662</v>
      </c>
    </row>
    <row r="40" spans="1:243" s="171" customFormat="1" ht="12.75">
      <c r="A40" s="171" t="s">
        <v>48</v>
      </c>
      <c r="B40" s="172" t="s">
        <v>89</v>
      </c>
      <c r="C40" s="171">
        <v>9</v>
      </c>
      <c r="D40" s="173"/>
      <c r="E40" s="174"/>
      <c r="F40" s="175"/>
      <c r="G40" s="175"/>
      <c r="H40" s="175"/>
      <c r="I40" s="175"/>
      <c r="J40" s="176"/>
      <c r="K40" s="173"/>
      <c r="L40" s="174"/>
      <c r="M40" s="175"/>
      <c r="N40" s="175"/>
      <c r="O40" s="175"/>
      <c r="P40" s="175"/>
      <c r="Q40" s="176"/>
      <c r="R40" s="177"/>
      <c r="S40" s="2"/>
      <c r="T40" s="175"/>
      <c r="U40" s="175"/>
      <c r="V40" s="175"/>
      <c r="W40" s="175"/>
      <c r="X40" s="176"/>
      <c r="Y40" s="173"/>
      <c r="Z40" s="174"/>
      <c r="AA40" s="175"/>
      <c r="AB40" s="175"/>
      <c r="AC40" s="175"/>
      <c r="AD40" s="175"/>
      <c r="AE40" s="176"/>
      <c r="AF40" s="177"/>
      <c r="AG40" s="2"/>
      <c r="AH40" s="2"/>
      <c r="AI40" s="2"/>
      <c r="AJ40" s="2"/>
      <c r="AK40" s="2"/>
      <c r="AL40" s="178"/>
      <c r="AM40" s="173"/>
      <c r="AN40" s="174"/>
      <c r="AO40" s="175"/>
      <c r="AP40" s="175"/>
      <c r="AQ40" s="175"/>
      <c r="AR40" s="175"/>
      <c r="AS40" s="176"/>
      <c r="AT40" s="179"/>
      <c r="AU40" s="180"/>
      <c r="AV40" s="175"/>
      <c r="AW40" s="175"/>
      <c r="AX40" s="175"/>
      <c r="AY40" s="175"/>
      <c r="AZ40" s="176"/>
      <c r="BA40" s="179"/>
      <c r="BB40" s="180"/>
      <c r="BC40" s="175"/>
      <c r="BD40" s="175"/>
      <c r="BE40" s="175"/>
      <c r="BF40" s="175"/>
      <c r="BG40" s="176"/>
      <c r="BH40" s="179"/>
      <c r="BI40" s="180"/>
      <c r="BJ40" s="175"/>
      <c r="BK40" s="175"/>
      <c r="BL40" s="175"/>
      <c r="BM40" s="175"/>
      <c r="BN40" s="176"/>
      <c r="BO40" s="179">
        <v>7.7</v>
      </c>
      <c r="BP40" s="180"/>
      <c r="BQ40" s="175">
        <v>3174</v>
      </c>
      <c r="BR40" s="175">
        <v>408</v>
      </c>
      <c r="BS40" s="175"/>
      <c r="BT40" s="175">
        <v>3174</v>
      </c>
      <c r="BU40" s="175">
        <v>408</v>
      </c>
      <c r="BV40" s="179"/>
      <c r="BW40" s="180">
        <v>7.68</v>
      </c>
      <c r="BX40" s="175">
        <f>CA40-BT40</f>
        <v>467</v>
      </c>
      <c r="BY40" s="175">
        <f>CB40-BU40</f>
        <v>65</v>
      </c>
      <c r="BZ40" s="181"/>
      <c r="CA40" s="175">
        <v>3641</v>
      </c>
      <c r="CB40" s="176">
        <v>473</v>
      </c>
      <c r="CC40" s="175"/>
      <c r="CD40" s="182">
        <f t="shared" si="7"/>
        <v>3641</v>
      </c>
      <c r="CE40" s="175">
        <f t="shared" si="7"/>
        <v>473</v>
      </c>
      <c r="CF40" s="174">
        <f t="shared" si="8"/>
        <v>7.6976744186046515</v>
      </c>
      <c r="CG40" s="175">
        <f t="shared" si="9"/>
        <v>-68.44444444444446</v>
      </c>
      <c r="CH40" s="183">
        <f t="shared" si="10"/>
        <v>-260.0888888888889</v>
      </c>
      <c r="CI40" s="8"/>
      <c r="CJ40" s="179">
        <v>7.6</v>
      </c>
      <c r="CK40" s="180">
        <v>8.18</v>
      </c>
      <c r="CL40" s="207">
        <f>CO40-CA40</f>
        <v>5108.959999999999</v>
      </c>
      <c r="CM40" s="207">
        <f>CP40-CB40</f>
        <v>671.8800000000001</v>
      </c>
      <c r="CN40" s="181"/>
      <c r="CO40" s="175">
        <v>8749.96</v>
      </c>
      <c r="CP40" s="176">
        <v>1144.88</v>
      </c>
      <c r="CQ40" s="179"/>
      <c r="CR40" s="180"/>
      <c r="CS40" s="175"/>
      <c r="CT40" s="175"/>
      <c r="CU40" s="181"/>
      <c r="CV40" s="175"/>
      <c r="CW40" s="176"/>
      <c r="CX40" s="179">
        <v>7.293575418994414</v>
      </c>
      <c r="CY40" s="180">
        <v>7.880583501006036</v>
      </c>
      <c r="CZ40" s="175">
        <f>DC40-CV40</f>
        <v>7833.3</v>
      </c>
      <c r="DA40" s="175">
        <f>DD40-CW40</f>
        <v>1074</v>
      </c>
      <c r="DB40" s="175"/>
      <c r="DC40" s="175">
        <v>7833.3</v>
      </c>
      <c r="DD40" s="176">
        <v>1074</v>
      </c>
      <c r="DE40" s="173">
        <v>7.293575418994414</v>
      </c>
      <c r="DF40" s="174">
        <v>7.880583501006036</v>
      </c>
      <c r="DG40" s="175">
        <f>DJ40-DC40</f>
        <v>0</v>
      </c>
      <c r="DH40" s="175">
        <f>DK40-DD40</f>
        <v>0</v>
      </c>
      <c r="DI40" s="250">
        <v>0</v>
      </c>
      <c r="DJ40" s="175">
        <v>7833.3</v>
      </c>
      <c r="DK40" s="176">
        <v>1074</v>
      </c>
      <c r="DL40" s="173">
        <v>7.293575418994414</v>
      </c>
      <c r="DM40" s="174">
        <v>7.880583501006036</v>
      </c>
      <c r="DN40" s="175">
        <f>DQ40-DJ40</f>
        <v>0</v>
      </c>
      <c r="DO40" s="175">
        <f>DR40-DK40</f>
        <v>0</v>
      </c>
      <c r="DP40" s="175">
        <v>0</v>
      </c>
      <c r="DQ40" s="175">
        <v>7833.3</v>
      </c>
      <c r="DR40" s="176">
        <v>1074</v>
      </c>
      <c r="DS40" s="185"/>
      <c r="DT40" s="8"/>
      <c r="DU40" s="8"/>
      <c r="DV40" s="8"/>
      <c r="DW40" s="8"/>
      <c r="DX40" s="8"/>
      <c r="DY40" s="186"/>
      <c r="DZ40" s="185"/>
      <c r="EA40" s="8"/>
      <c r="EB40" s="8"/>
      <c r="EC40" s="8"/>
      <c r="ED40" s="8"/>
      <c r="EE40" s="8"/>
      <c r="EF40" s="186"/>
      <c r="EG40" s="208"/>
      <c r="EH40" s="209"/>
      <c r="EI40" s="8"/>
      <c r="EJ40" s="8"/>
      <c r="EK40" s="8"/>
      <c r="EL40" s="8"/>
      <c r="EM40" s="186"/>
      <c r="EN40" s="209"/>
      <c r="EO40" s="209"/>
      <c r="EP40" s="8"/>
      <c r="EQ40" s="8"/>
      <c r="ER40" s="8"/>
      <c r="ES40" s="8"/>
      <c r="ET40" s="8"/>
      <c r="EU40" s="208"/>
      <c r="EV40" s="209"/>
      <c r="EW40" s="8"/>
      <c r="EX40" s="8"/>
      <c r="EY40" s="8"/>
      <c r="EZ40" s="8"/>
      <c r="FA40" s="186"/>
      <c r="FB40" s="208"/>
      <c r="FC40" s="209"/>
      <c r="FD40" s="175">
        <f>FG40-EZ40</f>
        <v>0</v>
      </c>
      <c r="FE40" s="175">
        <f>FH40-FA40</f>
        <v>0</v>
      </c>
      <c r="FF40" s="8"/>
      <c r="FG40" s="8"/>
      <c r="FH40" s="8"/>
      <c r="FI40" s="185"/>
      <c r="FJ40" s="8"/>
      <c r="FK40" s="8"/>
      <c r="FL40" s="8"/>
      <c r="FM40" s="8"/>
      <c r="FN40" s="8"/>
      <c r="FO40" s="186"/>
      <c r="FP40" s="8"/>
      <c r="FQ40" s="182">
        <f t="shared" si="28"/>
        <v>12942.259999999998</v>
      </c>
      <c r="FR40" s="175">
        <f t="shared" si="28"/>
        <v>1745.88</v>
      </c>
      <c r="FS40" s="174">
        <f t="shared" si="24"/>
        <v>7.413029532384813</v>
      </c>
      <c r="FT40" s="175">
        <f t="shared" si="25"/>
        <v>-307.8511111111113</v>
      </c>
      <c r="FU40" s="183">
        <f t="shared" si="16"/>
        <v>-1200.6193333333342</v>
      </c>
      <c r="FV40" s="8"/>
      <c r="FW40" s="185"/>
      <c r="FX40" s="8"/>
      <c r="FY40" s="8"/>
      <c r="FZ40" s="8"/>
      <c r="GA40" s="8"/>
      <c r="GB40" s="8"/>
      <c r="GC40" s="186"/>
      <c r="GD40" s="185"/>
      <c r="GE40" s="8"/>
      <c r="GF40" s="8"/>
      <c r="GG40" s="8"/>
      <c r="GH40" s="8"/>
      <c r="GI40" s="8"/>
      <c r="GJ40" s="8"/>
      <c r="GK40" s="185"/>
      <c r="GL40" s="8"/>
      <c r="GM40" s="8"/>
      <c r="GN40" s="8"/>
      <c r="GO40" s="8"/>
      <c r="GP40" s="8"/>
      <c r="GQ40" s="186"/>
      <c r="GR40" s="185"/>
      <c r="GS40" s="8"/>
      <c r="GT40" s="8"/>
      <c r="GU40" s="8"/>
      <c r="GV40" s="8"/>
      <c r="GW40" s="8"/>
      <c r="GX40" s="8"/>
      <c r="GY40" s="185"/>
      <c r="GZ40" s="8"/>
      <c r="HA40" s="8"/>
      <c r="HB40" s="8"/>
      <c r="HC40" s="8"/>
      <c r="HD40" s="8"/>
      <c r="HE40" s="186"/>
      <c r="HF40" s="208"/>
      <c r="HG40" s="209"/>
      <c r="HH40" s="8"/>
      <c r="HI40" s="8"/>
      <c r="HJ40" s="8"/>
      <c r="HK40" s="8"/>
      <c r="HL40" s="8"/>
      <c r="HM40" s="208"/>
      <c r="HN40" s="209"/>
      <c r="HO40" s="8"/>
      <c r="HP40" s="8"/>
      <c r="HQ40" s="8"/>
      <c r="HR40" s="8"/>
      <c r="HS40" s="186"/>
      <c r="HT40" s="8"/>
      <c r="HU40" s="173">
        <f t="shared" si="17"/>
        <v>7.436145251396648</v>
      </c>
      <c r="HV40" s="174">
        <f t="shared" si="18"/>
        <v>7.900350100603622</v>
      </c>
      <c r="HW40" s="202">
        <f t="shared" si="19"/>
        <v>16583.26</v>
      </c>
      <c r="HX40" s="175">
        <f t="shared" si="19"/>
        <v>2218.88</v>
      </c>
      <c r="HY40" s="210">
        <f t="shared" si="1"/>
        <v>-0.17376163873370576</v>
      </c>
      <c r="HZ40" s="175">
        <f t="shared" si="2"/>
        <v>-376.2955555555559</v>
      </c>
      <c r="IA40" s="183">
        <f t="shared" si="20"/>
        <v>-1448.7378888888902</v>
      </c>
      <c r="IB40" s="194"/>
      <c r="IC40" s="211">
        <f>DQ40</f>
        <v>7833.3</v>
      </c>
      <c r="ID40" s="212">
        <f t="shared" si="3"/>
        <v>16583.26</v>
      </c>
      <c r="IE40" s="175">
        <f>DR40</f>
        <v>1074</v>
      </c>
      <c r="IF40" s="176">
        <f t="shared" si="4"/>
        <v>2218.88</v>
      </c>
      <c r="IG40" s="8"/>
      <c r="IH40" s="211">
        <f t="shared" si="5"/>
        <v>-203.63333333333333</v>
      </c>
      <c r="II40" s="176">
        <f t="shared" si="6"/>
        <v>-376.2955555555559</v>
      </c>
    </row>
    <row r="41" spans="1:243" s="171" customFormat="1" ht="12.75">
      <c r="A41" s="171" t="s">
        <v>48</v>
      </c>
      <c r="B41" s="172" t="s">
        <v>90</v>
      </c>
      <c r="C41" s="171">
        <v>6.16</v>
      </c>
      <c r="D41" s="173"/>
      <c r="E41" s="174"/>
      <c r="F41" s="175"/>
      <c r="G41" s="175"/>
      <c r="H41" s="175"/>
      <c r="I41" s="175"/>
      <c r="J41" s="176"/>
      <c r="K41" s="173"/>
      <c r="L41" s="174"/>
      <c r="M41" s="175"/>
      <c r="N41" s="175"/>
      <c r="O41" s="175"/>
      <c r="P41" s="175"/>
      <c r="Q41" s="176"/>
      <c r="R41" s="177"/>
      <c r="S41" s="2"/>
      <c r="T41" s="175"/>
      <c r="U41" s="175"/>
      <c r="V41" s="175"/>
      <c r="W41" s="175"/>
      <c r="X41" s="176"/>
      <c r="Y41" s="173"/>
      <c r="Z41" s="174"/>
      <c r="AA41" s="175"/>
      <c r="AB41" s="175"/>
      <c r="AC41" s="175"/>
      <c r="AD41" s="175"/>
      <c r="AE41" s="176"/>
      <c r="AF41" s="177"/>
      <c r="AG41" s="2"/>
      <c r="AH41" s="2"/>
      <c r="AI41" s="2"/>
      <c r="AJ41" s="2"/>
      <c r="AK41" s="2"/>
      <c r="AL41" s="178"/>
      <c r="AM41" s="173"/>
      <c r="AN41" s="174"/>
      <c r="AO41" s="175"/>
      <c r="AP41" s="175"/>
      <c r="AQ41" s="175"/>
      <c r="AR41" s="175"/>
      <c r="AS41" s="176"/>
      <c r="AT41" s="179"/>
      <c r="AU41" s="180"/>
      <c r="AV41" s="175"/>
      <c r="AW41" s="175"/>
      <c r="AX41" s="175"/>
      <c r="AY41" s="175"/>
      <c r="AZ41" s="176"/>
      <c r="BA41" s="179"/>
      <c r="BB41" s="180"/>
      <c r="BC41" s="175"/>
      <c r="BD41" s="175"/>
      <c r="BE41" s="175"/>
      <c r="BF41" s="175"/>
      <c r="BG41" s="176"/>
      <c r="BH41" s="179"/>
      <c r="BI41" s="180"/>
      <c r="BJ41" s="175"/>
      <c r="BK41" s="175"/>
      <c r="BL41" s="175"/>
      <c r="BM41" s="175"/>
      <c r="BN41" s="176"/>
      <c r="BO41" s="179">
        <v>9.6</v>
      </c>
      <c r="BP41" s="180">
        <v>9.91</v>
      </c>
      <c r="BQ41" s="175">
        <v>1224</v>
      </c>
      <c r="BR41" s="175">
        <v>127</v>
      </c>
      <c r="BS41" s="175"/>
      <c r="BT41" s="175">
        <v>1224</v>
      </c>
      <c r="BU41" s="175">
        <v>127</v>
      </c>
      <c r="BV41" s="179">
        <v>9.94</v>
      </c>
      <c r="BW41" s="180">
        <v>10.27</v>
      </c>
      <c r="BX41" s="175">
        <f>CA41-BT41</f>
        <v>694.95</v>
      </c>
      <c r="BY41" s="175">
        <f>CB41-BU41</f>
        <v>61.629999999999995</v>
      </c>
      <c r="BZ41" s="181"/>
      <c r="CA41" s="175">
        <v>1918.95</v>
      </c>
      <c r="CB41" s="176">
        <v>188.63</v>
      </c>
      <c r="CC41" s="175"/>
      <c r="CD41" s="182">
        <f t="shared" si="7"/>
        <v>1918.95</v>
      </c>
      <c r="CE41" s="175">
        <f t="shared" si="7"/>
        <v>188.63</v>
      </c>
      <c r="CF41" s="174">
        <f t="shared" si="8"/>
        <v>10.173090176536077</v>
      </c>
      <c r="CG41" s="175">
        <f t="shared" si="9"/>
        <v>122.88785714285717</v>
      </c>
      <c r="CH41" s="183">
        <f t="shared" si="10"/>
        <v>466.97385714285724</v>
      </c>
      <c r="CI41" s="8"/>
      <c r="CJ41" s="179">
        <v>11.71</v>
      </c>
      <c r="CK41" s="180">
        <v>12.79</v>
      </c>
      <c r="CL41" s="207">
        <f>CO41-CA41</f>
        <v>1983.64</v>
      </c>
      <c r="CM41" s="207">
        <f>CP41-CB41</f>
        <v>169.37</v>
      </c>
      <c r="CN41" s="181"/>
      <c r="CO41" s="175">
        <v>3902.59</v>
      </c>
      <c r="CP41" s="176">
        <v>358</v>
      </c>
      <c r="CQ41" s="179">
        <v>10.68</v>
      </c>
      <c r="CR41" s="180">
        <v>11.62</v>
      </c>
      <c r="CS41" s="175">
        <f>CV41-CO41</f>
        <v>1161.0699999999997</v>
      </c>
      <c r="CT41" s="175">
        <f>CW41-CP41</f>
        <v>108.75</v>
      </c>
      <c r="CU41" s="181"/>
      <c r="CV41" s="175">
        <v>5063.66</v>
      </c>
      <c r="CW41" s="176">
        <v>466.75</v>
      </c>
      <c r="CX41" s="179">
        <v>10.90382879377432</v>
      </c>
      <c r="CY41" s="180">
        <v>11.700559498956158</v>
      </c>
      <c r="CZ41" s="175">
        <f>DC41-CV41</f>
        <v>1942.0500000000002</v>
      </c>
      <c r="DA41" s="175">
        <f>DD41-CW41</f>
        <v>175.75</v>
      </c>
      <c r="DB41" s="175"/>
      <c r="DC41" s="175">
        <v>7005.71</v>
      </c>
      <c r="DD41" s="176">
        <v>642.5</v>
      </c>
      <c r="DE41" s="173">
        <v>11.020886075949367</v>
      </c>
      <c r="DF41" s="174">
        <v>11.829483695652174</v>
      </c>
      <c r="DG41" s="175">
        <f>DJ41-DC41</f>
        <v>1700.79</v>
      </c>
      <c r="DH41" s="175">
        <f>DK41-DD41</f>
        <v>147.5</v>
      </c>
      <c r="DI41" s="175">
        <v>0</v>
      </c>
      <c r="DJ41" s="175">
        <v>8706.5</v>
      </c>
      <c r="DK41" s="176">
        <v>790</v>
      </c>
      <c r="DL41" s="173">
        <v>11.038663484486873</v>
      </c>
      <c r="DM41" s="174">
        <v>11.844302176696543</v>
      </c>
      <c r="DN41" s="175">
        <f>DQ41-DJ41</f>
        <v>543.8999999999996</v>
      </c>
      <c r="DO41" s="175">
        <f>DR41-DK41</f>
        <v>48</v>
      </c>
      <c r="DP41" s="175">
        <v>0</v>
      </c>
      <c r="DQ41" s="175">
        <v>9250.4</v>
      </c>
      <c r="DR41" s="176">
        <v>838</v>
      </c>
      <c r="DS41" s="185"/>
      <c r="DT41" s="8"/>
      <c r="DU41" s="8"/>
      <c r="DV41" s="8"/>
      <c r="DW41" s="8"/>
      <c r="DX41" s="8"/>
      <c r="DY41" s="186"/>
      <c r="DZ41" s="185"/>
      <c r="EA41" s="8"/>
      <c r="EB41" s="8"/>
      <c r="EC41" s="8"/>
      <c r="ED41" s="8"/>
      <c r="EE41" s="8"/>
      <c r="EF41" s="186"/>
      <c r="EG41" s="233">
        <v>10.341798941798942</v>
      </c>
      <c r="EH41" s="234">
        <v>10.970626753975678</v>
      </c>
      <c r="EI41" s="207">
        <f>EL41-DQ41</f>
        <v>2477.2000000000007</v>
      </c>
      <c r="EJ41" s="207">
        <f>EM41-DR41</f>
        <v>296</v>
      </c>
      <c r="EK41" s="175">
        <v>0</v>
      </c>
      <c r="EL41" s="175">
        <v>11727.6</v>
      </c>
      <c r="EM41" s="176">
        <v>1134</v>
      </c>
      <c r="EN41" s="174">
        <v>9.977564102564102</v>
      </c>
      <c r="EO41" s="174">
        <v>10.516891891891891</v>
      </c>
      <c r="EP41" s="175">
        <f>ES41-EL41</f>
        <v>2280.8999999999996</v>
      </c>
      <c r="EQ41" s="175">
        <f>ET41-EM41</f>
        <v>270</v>
      </c>
      <c r="ER41" s="175">
        <v>0</v>
      </c>
      <c r="ES41" s="175">
        <v>14008.5</v>
      </c>
      <c r="ET41" s="175">
        <v>1404</v>
      </c>
      <c r="EU41" s="173">
        <v>9.705721096543504</v>
      </c>
      <c r="EV41" s="174">
        <v>10.197996242955542</v>
      </c>
      <c r="EW41" s="175">
        <v>2277.7000000000007</v>
      </c>
      <c r="EX41" s="175">
        <v>274</v>
      </c>
      <c r="EY41" s="175">
        <v>0</v>
      </c>
      <c r="EZ41" s="175">
        <v>16286.2</v>
      </c>
      <c r="FA41" s="176">
        <v>1678</v>
      </c>
      <c r="FB41" s="208"/>
      <c r="FC41" s="209"/>
      <c r="FD41" s="175"/>
      <c r="FE41" s="175"/>
      <c r="FF41" s="8"/>
      <c r="FG41" s="8"/>
      <c r="FH41" s="8"/>
      <c r="FI41" s="173">
        <v>9.36951871657754</v>
      </c>
      <c r="FJ41" s="174">
        <v>9.80652985074627</v>
      </c>
      <c r="FK41" s="175">
        <v>7016.700000000001</v>
      </c>
      <c r="FL41" s="175">
        <v>840</v>
      </c>
      <c r="FM41" s="175">
        <v>0</v>
      </c>
      <c r="FN41" s="175">
        <v>21025.2</v>
      </c>
      <c r="FO41" s="176">
        <v>2244</v>
      </c>
      <c r="FP41" s="8"/>
      <c r="FQ41" s="182">
        <f t="shared" si="28"/>
        <v>21383.950000000004</v>
      </c>
      <c r="FR41" s="175">
        <f t="shared" si="28"/>
        <v>2329.37</v>
      </c>
      <c r="FS41" s="174">
        <f t="shared" si="24"/>
        <v>9.180143128828828</v>
      </c>
      <c r="FT41" s="175">
        <f t="shared" si="25"/>
        <v>1142.050454545455</v>
      </c>
      <c r="FU41" s="183">
        <f t="shared" si="16"/>
        <v>4453.996772727274</v>
      </c>
      <c r="FV41" s="8"/>
      <c r="FW41" s="185"/>
      <c r="FX41" s="8"/>
      <c r="FY41" s="8"/>
      <c r="FZ41" s="8"/>
      <c r="GA41" s="8"/>
      <c r="GB41" s="8"/>
      <c r="GC41" s="186"/>
      <c r="GD41" s="173">
        <v>9.10528382720457</v>
      </c>
      <c r="GE41" s="174">
        <v>9.51283103319657</v>
      </c>
      <c r="GF41" s="175">
        <v>25503.9</v>
      </c>
      <c r="GG41" s="175">
        <v>2801</v>
      </c>
      <c r="GH41" s="175"/>
      <c r="GI41" s="175">
        <v>25503.9</v>
      </c>
      <c r="GJ41" s="175">
        <v>2801</v>
      </c>
      <c r="GK41" s="173">
        <v>8.94833488951136</v>
      </c>
      <c r="GL41" s="174">
        <v>9.3438414039649</v>
      </c>
      <c r="GM41" s="175">
        <v>3247.0999999999985</v>
      </c>
      <c r="GN41" s="175">
        <v>412</v>
      </c>
      <c r="GO41" s="175">
        <v>0</v>
      </c>
      <c r="GP41" s="175">
        <v>28751</v>
      </c>
      <c r="GQ41" s="176">
        <v>3213</v>
      </c>
      <c r="GR41" s="208"/>
      <c r="GS41" s="209"/>
      <c r="GT41" s="8"/>
      <c r="GU41" s="8"/>
      <c r="GV41" s="8"/>
      <c r="GW41" s="8"/>
      <c r="GX41" s="8"/>
      <c r="GY41" s="173">
        <v>8.863565891472868</v>
      </c>
      <c r="GZ41" s="174">
        <v>9.242263279445728</v>
      </c>
      <c r="HA41" s="175">
        <v>6511.299999999999</v>
      </c>
      <c r="HB41" s="175">
        <v>811</v>
      </c>
      <c r="HC41" s="175"/>
      <c r="HD41" s="175">
        <v>32015.2</v>
      </c>
      <c r="HE41" s="176">
        <v>3612</v>
      </c>
      <c r="HF41" s="173">
        <v>8.789048700479436</v>
      </c>
      <c r="HG41" s="174">
        <v>9.151602732527587</v>
      </c>
      <c r="HH41" s="175">
        <v>9327.099999999999</v>
      </c>
      <c r="HI41" s="175">
        <v>1162</v>
      </c>
      <c r="HJ41" s="175">
        <v>0</v>
      </c>
      <c r="HK41" s="175">
        <v>34831</v>
      </c>
      <c r="HL41" s="175">
        <v>3963</v>
      </c>
      <c r="HM41" s="173">
        <v>8.743653032440056</v>
      </c>
      <c r="HN41" s="174">
        <v>9.094254278728606</v>
      </c>
      <c r="HO41" s="175">
        <v>11691.599999999999</v>
      </c>
      <c r="HP41" s="175">
        <v>1453</v>
      </c>
      <c r="HQ41" s="175">
        <v>0</v>
      </c>
      <c r="HR41" s="175">
        <v>37195.5</v>
      </c>
      <c r="HS41" s="176">
        <v>4254</v>
      </c>
      <c r="HT41" s="8"/>
      <c r="HU41" s="173">
        <f t="shared" si="17"/>
        <v>9.921116722050183</v>
      </c>
      <c r="HV41" s="174">
        <f t="shared" si="18"/>
        <v>10.487573927421103</v>
      </c>
      <c r="HW41" s="202">
        <f t="shared" si="19"/>
        <v>79583.89999999997</v>
      </c>
      <c r="HX41" s="175">
        <f t="shared" si="19"/>
        <v>9157</v>
      </c>
      <c r="HY41" s="210">
        <f t="shared" si="1"/>
        <v>0.6105708964367179</v>
      </c>
      <c r="HZ41" s="175">
        <f t="shared" si="2"/>
        <v>3762.464285714279</v>
      </c>
      <c r="IA41" s="183">
        <f t="shared" si="20"/>
        <v>14485.487499999974</v>
      </c>
      <c r="IB41" s="194"/>
      <c r="IC41" s="211">
        <f>EZ41</f>
        <v>16286.2</v>
      </c>
      <c r="ID41" s="212">
        <f t="shared" si="3"/>
        <v>23302.9</v>
      </c>
      <c r="IE41" s="175">
        <f aca="true" t="shared" si="35" ref="IE41:IE47">FO41</f>
        <v>2244</v>
      </c>
      <c r="IF41" s="176">
        <f t="shared" si="4"/>
        <v>2518</v>
      </c>
      <c r="IG41" s="8"/>
      <c r="IH41" s="211">
        <f t="shared" si="5"/>
        <v>399.8636363636365</v>
      </c>
      <c r="II41" s="176">
        <f t="shared" si="6"/>
        <v>1264.9383116883118</v>
      </c>
    </row>
    <row r="42" spans="1:243" s="171" customFormat="1" ht="12.75">
      <c r="A42" s="171" t="s">
        <v>45</v>
      </c>
      <c r="B42" s="172" t="s">
        <v>91</v>
      </c>
      <c r="C42" s="171">
        <v>5.97</v>
      </c>
      <c r="D42" s="173"/>
      <c r="E42" s="174"/>
      <c r="F42" s="175"/>
      <c r="G42" s="175"/>
      <c r="H42" s="175"/>
      <c r="I42" s="175"/>
      <c r="J42" s="176"/>
      <c r="K42" s="173"/>
      <c r="L42" s="174"/>
      <c r="M42" s="175"/>
      <c r="N42" s="175"/>
      <c r="O42" s="175"/>
      <c r="P42" s="175"/>
      <c r="Q42" s="176"/>
      <c r="R42" s="177"/>
      <c r="S42" s="2"/>
      <c r="T42" s="175"/>
      <c r="U42" s="175"/>
      <c r="V42" s="175"/>
      <c r="W42" s="175"/>
      <c r="X42" s="176"/>
      <c r="Y42" s="173">
        <v>8.02</v>
      </c>
      <c r="Z42" s="174">
        <v>8.71</v>
      </c>
      <c r="AA42" s="175">
        <v>1541.97</v>
      </c>
      <c r="AB42" s="175">
        <v>192.26</v>
      </c>
      <c r="AC42" s="175">
        <v>3064</v>
      </c>
      <c r="AD42" s="175">
        <v>1541.93</v>
      </c>
      <c r="AE42" s="176">
        <v>193.08</v>
      </c>
      <c r="AF42" s="177"/>
      <c r="AG42" s="2"/>
      <c r="AH42" s="2"/>
      <c r="AI42" s="2"/>
      <c r="AJ42" s="2"/>
      <c r="AK42" s="2"/>
      <c r="AL42" s="178"/>
      <c r="AM42" s="173"/>
      <c r="AN42" s="174"/>
      <c r="AO42" s="175"/>
      <c r="AP42" s="175"/>
      <c r="AQ42" s="175"/>
      <c r="AR42" s="175"/>
      <c r="AS42" s="176"/>
      <c r="AT42" s="179">
        <v>8.18</v>
      </c>
      <c r="AU42" s="180">
        <v>9.04</v>
      </c>
      <c r="AV42" s="175">
        <v>3833</v>
      </c>
      <c r="AW42" s="175"/>
      <c r="AX42" s="175">
        <v>4068</v>
      </c>
      <c r="AY42" s="175"/>
      <c r="AZ42" s="176"/>
      <c r="BA42" s="179">
        <v>8.01</v>
      </c>
      <c r="BB42" s="180">
        <v>8.92</v>
      </c>
      <c r="BC42" s="175">
        <v>5138.91</v>
      </c>
      <c r="BD42" s="175">
        <v>641.18</v>
      </c>
      <c r="BE42" s="175">
        <v>4513</v>
      </c>
      <c r="BF42" s="175">
        <v>5138.61</v>
      </c>
      <c r="BG42" s="176">
        <v>644.29</v>
      </c>
      <c r="BH42" s="179">
        <v>7.96</v>
      </c>
      <c r="BI42" s="180">
        <v>8.93</v>
      </c>
      <c r="BJ42" s="175">
        <v>6376</v>
      </c>
      <c r="BK42" s="175">
        <v>801</v>
      </c>
      <c r="BL42" s="175">
        <v>4682</v>
      </c>
      <c r="BM42" s="175">
        <v>6375</v>
      </c>
      <c r="BN42" s="176">
        <v>805</v>
      </c>
      <c r="BO42" s="179">
        <v>4.56</v>
      </c>
      <c r="BP42" s="180">
        <v>11.06</v>
      </c>
      <c r="BQ42" s="175">
        <v>18</v>
      </c>
      <c r="BR42" s="175">
        <v>4</v>
      </c>
      <c r="BS42" s="175">
        <v>2696</v>
      </c>
      <c r="BT42" s="203">
        <v>18</v>
      </c>
      <c r="BU42" s="203">
        <v>4</v>
      </c>
      <c r="BV42" s="179">
        <v>7.87</v>
      </c>
      <c r="BW42" s="180">
        <v>9.39</v>
      </c>
      <c r="BX42" s="175">
        <v>895.52</v>
      </c>
      <c r="BY42" s="175">
        <v>113.77</v>
      </c>
      <c r="BZ42" s="181">
        <v>4894.36</v>
      </c>
      <c r="CA42" s="175">
        <v>914.46</v>
      </c>
      <c r="CB42" s="176">
        <v>118.74</v>
      </c>
      <c r="CC42" s="175"/>
      <c r="CD42" s="182">
        <f t="shared" si="7"/>
        <v>17803.4</v>
      </c>
      <c r="CE42" s="175">
        <f t="shared" si="7"/>
        <v>1752.21</v>
      </c>
      <c r="CF42" s="174">
        <f t="shared" si="8"/>
        <v>10.160540117908242</v>
      </c>
      <c r="CG42" s="175">
        <f t="shared" si="9"/>
        <v>1229.9340536013406</v>
      </c>
      <c r="CH42" s="183">
        <f t="shared" si="10"/>
        <v>4673.749403685094</v>
      </c>
      <c r="CI42" s="8"/>
      <c r="CJ42" s="179">
        <v>7.69</v>
      </c>
      <c r="CK42" s="180">
        <v>9.11</v>
      </c>
      <c r="CL42" s="175">
        <v>1254.61</v>
      </c>
      <c r="CM42" s="175">
        <v>163.05</v>
      </c>
      <c r="CN42" s="181">
        <v>5114.74</v>
      </c>
      <c r="CO42" s="175">
        <v>2169.05</v>
      </c>
      <c r="CP42" s="176">
        <v>282.7</v>
      </c>
      <c r="CQ42" s="179">
        <v>7.86</v>
      </c>
      <c r="CR42" s="180">
        <v>9.11</v>
      </c>
      <c r="CS42" s="175">
        <v>1258.47</v>
      </c>
      <c r="CT42" s="175">
        <v>160.03</v>
      </c>
      <c r="CU42" s="181">
        <v>4865</v>
      </c>
      <c r="CV42" s="175">
        <v>3427.42</v>
      </c>
      <c r="CW42" s="176">
        <v>443.8</v>
      </c>
      <c r="CX42" s="179">
        <v>8.12</v>
      </c>
      <c r="CY42" s="180">
        <v>9.27</v>
      </c>
      <c r="CZ42" s="175">
        <v>1743.75</v>
      </c>
      <c r="DA42" s="175">
        <v>214.86</v>
      </c>
      <c r="DB42" s="175">
        <v>5120</v>
      </c>
      <c r="DC42" s="175">
        <v>5171.09</v>
      </c>
      <c r="DD42" s="176">
        <v>659.8</v>
      </c>
      <c r="DE42" s="173">
        <v>8.03</v>
      </c>
      <c r="DF42" s="174">
        <v>9.2</v>
      </c>
      <c r="DG42" s="175">
        <v>916.74</v>
      </c>
      <c r="DH42" s="175">
        <v>114.15</v>
      </c>
      <c r="DI42" s="175">
        <v>5475</v>
      </c>
      <c r="DJ42" s="175">
        <v>6087.73</v>
      </c>
      <c r="DK42" s="176">
        <v>774.44</v>
      </c>
      <c r="DL42" s="173">
        <v>8.39</v>
      </c>
      <c r="DM42" s="174">
        <v>9.49</v>
      </c>
      <c r="DN42" s="175">
        <v>1335.99</v>
      </c>
      <c r="DO42" s="175">
        <v>159.17</v>
      </c>
      <c r="DP42" s="175">
        <v>4762</v>
      </c>
      <c r="DQ42" s="175">
        <v>7423.64</v>
      </c>
      <c r="DR42" s="176">
        <v>934.68</v>
      </c>
      <c r="DS42" s="185"/>
      <c r="DT42" s="8"/>
      <c r="DU42" s="8"/>
      <c r="DV42" s="8"/>
      <c r="DW42" s="8"/>
      <c r="DX42" s="8"/>
      <c r="DY42" s="186"/>
      <c r="DZ42" s="185"/>
      <c r="EA42" s="8"/>
      <c r="EB42" s="8"/>
      <c r="EC42" s="8"/>
      <c r="ED42" s="8"/>
      <c r="EE42" s="8"/>
      <c r="EF42" s="186"/>
      <c r="EG42" s="251">
        <v>9.31</v>
      </c>
      <c r="EH42" s="2">
        <v>10.33</v>
      </c>
      <c r="EI42" s="175">
        <v>1618.58</v>
      </c>
      <c r="EJ42" s="175">
        <v>173.73</v>
      </c>
      <c r="EK42" s="175">
        <v>0</v>
      </c>
      <c r="EL42" s="175">
        <v>9042.16</v>
      </c>
      <c r="EM42" s="176">
        <v>1109.41</v>
      </c>
      <c r="EN42" s="174">
        <v>8.21</v>
      </c>
      <c r="EO42" s="174">
        <v>9.15</v>
      </c>
      <c r="EP42" s="175">
        <v>1825.37</v>
      </c>
      <c r="EQ42" s="175">
        <v>222.39</v>
      </c>
      <c r="ER42" s="175">
        <v>0</v>
      </c>
      <c r="ES42" s="175">
        <v>10867.5</v>
      </c>
      <c r="ET42" s="175">
        <v>1333.08</v>
      </c>
      <c r="EU42" s="173">
        <v>8.68</v>
      </c>
      <c r="EV42" s="174">
        <v>9.69</v>
      </c>
      <c r="EW42" s="175">
        <v>1216.74</v>
      </c>
      <c r="EX42" s="175">
        <v>140.11</v>
      </c>
      <c r="EY42" s="175">
        <v>0</v>
      </c>
      <c r="EZ42" s="175">
        <v>12084.23</v>
      </c>
      <c r="FA42" s="176">
        <v>1473.9</v>
      </c>
      <c r="FB42" s="173">
        <v>8.69</v>
      </c>
      <c r="FC42" s="174">
        <v>9.77</v>
      </c>
      <c r="FD42" s="175">
        <v>1885.72</v>
      </c>
      <c r="FE42" s="175">
        <v>216.92</v>
      </c>
      <c r="FF42" s="175">
        <v>0</v>
      </c>
      <c r="FG42" s="175">
        <v>13970.1</v>
      </c>
      <c r="FH42" s="175">
        <v>1692.1</v>
      </c>
      <c r="FI42" s="173">
        <v>7.82</v>
      </c>
      <c r="FJ42" s="174">
        <v>8.82</v>
      </c>
      <c r="FK42" s="175">
        <v>1036.1</v>
      </c>
      <c r="FL42" s="175">
        <v>132.51</v>
      </c>
      <c r="FM42" s="175">
        <v>0</v>
      </c>
      <c r="FN42" s="175">
        <v>15006.3</v>
      </c>
      <c r="FO42" s="176">
        <v>1825.3</v>
      </c>
      <c r="FP42" s="8"/>
      <c r="FQ42" s="182">
        <f t="shared" si="28"/>
        <v>14092.069999999998</v>
      </c>
      <c r="FR42" s="175">
        <f t="shared" si="28"/>
        <v>1696.9200000000003</v>
      </c>
      <c r="FS42" s="174">
        <f t="shared" si="24"/>
        <v>8.304498738891636</v>
      </c>
      <c r="FT42" s="175">
        <f t="shared" si="25"/>
        <v>663.560737018425</v>
      </c>
      <c r="FU42" s="183">
        <f t="shared" si="16"/>
        <v>2587.8868743718576</v>
      </c>
      <c r="FV42" s="8"/>
      <c r="FW42" s="173">
        <v>6.88</v>
      </c>
      <c r="FX42" s="174">
        <v>8.05</v>
      </c>
      <c r="FY42" s="175">
        <v>1921.37</v>
      </c>
      <c r="FZ42" s="175">
        <v>279.37</v>
      </c>
      <c r="GA42" s="175">
        <v>0</v>
      </c>
      <c r="GB42" s="175">
        <v>16927.54</v>
      </c>
      <c r="GC42" s="176">
        <v>2106.06</v>
      </c>
      <c r="GD42" s="173">
        <v>7.19</v>
      </c>
      <c r="GE42" s="174">
        <v>8.48</v>
      </c>
      <c r="GF42" s="175">
        <v>959.89</v>
      </c>
      <c r="GG42" s="175">
        <v>133.57</v>
      </c>
      <c r="GH42" s="175"/>
      <c r="GI42" s="175">
        <v>17887.4</v>
      </c>
      <c r="GJ42" s="175">
        <v>2240.38</v>
      </c>
      <c r="GK42" s="173">
        <v>7.48</v>
      </c>
      <c r="GL42" s="174">
        <v>9.02</v>
      </c>
      <c r="GM42" s="175">
        <v>954.52</v>
      </c>
      <c r="GN42" s="175">
        <v>127.51</v>
      </c>
      <c r="GO42" s="175">
        <v>0</v>
      </c>
      <c r="GP42" s="175">
        <v>18841.9</v>
      </c>
      <c r="GQ42" s="176">
        <v>2368.55</v>
      </c>
      <c r="GR42" s="173">
        <v>7.42</v>
      </c>
      <c r="GS42" s="174">
        <v>8.69</v>
      </c>
      <c r="GT42" s="175">
        <v>1322.17</v>
      </c>
      <c r="GU42" s="175">
        <v>178.04</v>
      </c>
      <c r="GV42" s="175">
        <v>0</v>
      </c>
      <c r="GW42" s="175">
        <v>20163.95</v>
      </c>
      <c r="GX42" s="175">
        <v>2547.46</v>
      </c>
      <c r="GY42" s="173">
        <v>7.54</v>
      </c>
      <c r="GZ42" s="174">
        <v>9.35</v>
      </c>
      <c r="HA42" s="175">
        <v>177.77</v>
      </c>
      <c r="HB42" s="175">
        <v>23.56</v>
      </c>
      <c r="HC42" s="175"/>
      <c r="HD42" s="175">
        <v>20341.72</v>
      </c>
      <c r="HE42" s="176">
        <v>2571.8</v>
      </c>
      <c r="HF42" s="173">
        <v>7.47</v>
      </c>
      <c r="HG42" s="174">
        <v>8.34</v>
      </c>
      <c r="HH42" s="175">
        <v>1034.18</v>
      </c>
      <c r="HI42" s="175">
        <v>138.51</v>
      </c>
      <c r="HJ42" s="175">
        <v>0</v>
      </c>
      <c r="HK42" s="175">
        <v>21375.83</v>
      </c>
      <c r="HL42" s="175">
        <v>2710.79</v>
      </c>
      <c r="HM42" s="173">
        <v>7.21</v>
      </c>
      <c r="HN42" s="174">
        <v>8.17</v>
      </c>
      <c r="HO42" s="175">
        <v>1707.82</v>
      </c>
      <c r="HP42" s="175">
        <v>236.75</v>
      </c>
      <c r="HQ42" s="175">
        <v>0</v>
      </c>
      <c r="HR42" s="175">
        <v>23083.55</v>
      </c>
      <c r="HS42" s="176">
        <v>2948.56</v>
      </c>
      <c r="HT42" s="8"/>
      <c r="HU42" s="173">
        <f t="shared" si="17"/>
        <v>7.764782608695653</v>
      </c>
      <c r="HV42" s="174">
        <f t="shared" si="18"/>
        <v>9.134347826086957</v>
      </c>
      <c r="HW42" s="202">
        <f t="shared" si="19"/>
        <v>39973.19</v>
      </c>
      <c r="HX42" s="175">
        <f t="shared" si="19"/>
        <v>4566.4400000000005</v>
      </c>
      <c r="HY42" s="210">
        <f t="shared" si="1"/>
        <v>0.3006336027965919</v>
      </c>
      <c r="HZ42" s="175">
        <f t="shared" si="2"/>
        <v>2129.2367169179233</v>
      </c>
      <c r="IA42" s="183">
        <f t="shared" si="20"/>
        <v>8197.561360134005</v>
      </c>
      <c r="IB42" s="194"/>
      <c r="IC42" s="211">
        <f aca="true" t="shared" si="36" ref="IC42:IC105">FG42</f>
        <v>13970.1</v>
      </c>
      <c r="ID42" s="212">
        <f t="shared" si="3"/>
        <v>31895.47</v>
      </c>
      <c r="IE42" s="175">
        <f t="shared" si="35"/>
        <v>1825.3</v>
      </c>
      <c r="IF42" s="176">
        <f t="shared" si="4"/>
        <v>3449.13</v>
      </c>
      <c r="IG42" s="175" t="s">
        <v>92</v>
      </c>
      <c r="IH42" s="211">
        <f t="shared" si="5"/>
        <v>514.7502512562817</v>
      </c>
      <c r="II42" s="176">
        <f t="shared" si="6"/>
        <v>1893.4947906197658</v>
      </c>
    </row>
    <row r="43" spans="1:243" s="171" customFormat="1" ht="12.75">
      <c r="A43" s="171" t="s">
        <v>45</v>
      </c>
      <c r="B43" s="172" t="s">
        <v>93</v>
      </c>
      <c r="C43" s="171">
        <v>5.97</v>
      </c>
      <c r="D43" s="173"/>
      <c r="E43" s="174"/>
      <c r="F43" s="175"/>
      <c r="G43" s="175"/>
      <c r="H43" s="175"/>
      <c r="I43" s="175"/>
      <c r="J43" s="176"/>
      <c r="K43" s="173"/>
      <c r="L43" s="174"/>
      <c r="M43" s="175"/>
      <c r="N43" s="175"/>
      <c r="O43" s="175"/>
      <c r="P43" s="175"/>
      <c r="Q43" s="176"/>
      <c r="R43" s="177"/>
      <c r="S43" s="2"/>
      <c r="T43" s="175"/>
      <c r="U43" s="175"/>
      <c r="V43" s="175"/>
      <c r="W43" s="175"/>
      <c r="X43" s="176"/>
      <c r="Y43" s="173">
        <v>7.96</v>
      </c>
      <c r="Z43" s="174">
        <v>8.65</v>
      </c>
      <c r="AA43" s="175">
        <v>1907.38</v>
      </c>
      <c r="AB43" s="175">
        <v>239.62</v>
      </c>
      <c r="AC43" s="175">
        <v>3488</v>
      </c>
      <c r="AD43" s="175">
        <v>1907.35</v>
      </c>
      <c r="AE43" s="176">
        <v>240.39</v>
      </c>
      <c r="AF43" s="177"/>
      <c r="AG43" s="2"/>
      <c r="AH43" s="2"/>
      <c r="AI43" s="2"/>
      <c r="AJ43" s="2"/>
      <c r="AK43" s="2"/>
      <c r="AL43" s="178"/>
      <c r="AM43" s="173"/>
      <c r="AN43" s="174"/>
      <c r="AO43" s="175"/>
      <c r="AP43" s="175"/>
      <c r="AQ43" s="175"/>
      <c r="AR43" s="175"/>
      <c r="AS43" s="176"/>
      <c r="AT43" s="179">
        <v>8.09</v>
      </c>
      <c r="AU43" s="180">
        <v>8.87</v>
      </c>
      <c r="AV43" s="175">
        <v>3697</v>
      </c>
      <c r="AW43" s="175"/>
      <c r="AX43" s="175">
        <v>4005</v>
      </c>
      <c r="AY43" s="175"/>
      <c r="AZ43" s="176"/>
      <c r="BA43" s="179">
        <v>8.06</v>
      </c>
      <c r="BB43" s="180">
        <v>8.8</v>
      </c>
      <c r="BC43" s="175">
        <v>5525.5</v>
      </c>
      <c r="BD43" s="175">
        <v>685.27</v>
      </c>
      <c r="BE43" s="175">
        <v>4157</v>
      </c>
      <c r="BF43" s="175">
        <v>5525.28</v>
      </c>
      <c r="BG43" s="176">
        <v>688.23</v>
      </c>
      <c r="BH43" s="179">
        <v>8.02</v>
      </c>
      <c r="BI43" s="180">
        <v>8.75</v>
      </c>
      <c r="BJ43" s="175">
        <v>7303</v>
      </c>
      <c r="BK43" s="175">
        <v>910</v>
      </c>
      <c r="BL43" s="175">
        <v>4186</v>
      </c>
      <c r="BM43" s="175">
        <v>7303</v>
      </c>
      <c r="BN43" s="176">
        <v>914</v>
      </c>
      <c r="BO43" s="179">
        <v>7.7</v>
      </c>
      <c r="BP43" s="180">
        <v>8.52</v>
      </c>
      <c r="BQ43" s="175">
        <v>1574</v>
      </c>
      <c r="BR43" s="175">
        <v>204</v>
      </c>
      <c r="BS43" s="175">
        <v>4306</v>
      </c>
      <c r="BT43" s="175">
        <v>8877</v>
      </c>
      <c r="BU43" s="175">
        <v>1120</v>
      </c>
      <c r="BV43" s="179">
        <v>7.53</v>
      </c>
      <c r="BW43" s="180">
        <v>8.39</v>
      </c>
      <c r="BX43" s="175">
        <v>1239.74</v>
      </c>
      <c r="BY43" s="175">
        <v>164.6</v>
      </c>
      <c r="BZ43" s="181">
        <v>4111.35</v>
      </c>
      <c r="CA43" s="175">
        <v>10117.12</v>
      </c>
      <c r="CB43" s="176">
        <v>1286.12</v>
      </c>
      <c r="CC43" s="175"/>
      <c r="CD43" s="182">
        <f t="shared" si="7"/>
        <v>21246.620000000003</v>
      </c>
      <c r="CE43" s="175">
        <f t="shared" si="7"/>
        <v>2203.49</v>
      </c>
      <c r="CF43" s="174">
        <f t="shared" si="8"/>
        <v>9.642258417328875</v>
      </c>
      <c r="CG43" s="175">
        <f t="shared" si="9"/>
        <v>1355.407822445562</v>
      </c>
      <c r="CH43" s="183">
        <f t="shared" si="10"/>
        <v>5150.549725293135</v>
      </c>
      <c r="CI43" s="8"/>
      <c r="CJ43" s="179">
        <v>7.66</v>
      </c>
      <c r="CK43" s="180">
        <v>8.58</v>
      </c>
      <c r="CL43" s="175">
        <v>1728.81</v>
      </c>
      <c r="CM43" s="175">
        <v>225.57</v>
      </c>
      <c r="CN43" s="181">
        <v>4237.6</v>
      </c>
      <c r="CO43" s="175">
        <v>11845.87</v>
      </c>
      <c r="CP43" s="176">
        <v>1512.76</v>
      </c>
      <c r="CQ43" s="179">
        <v>7.71</v>
      </c>
      <c r="CR43" s="180">
        <v>8.89</v>
      </c>
      <c r="CS43" s="175">
        <v>1475.78</v>
      </c>
      <c r="CT43" s="175">
        <v>191.45</v>
      </c>
      <c r="CU43" s="181">
        <v>5070</v>
      </c>
      <c r="CV43" s="175">
        <v>13247.16</v>
      </c>
      <c r="CW43" s="176">
        <v>1679.89</v>
      </c>
      <c r="CX43" s="179">
        <v>7.91</v>
      </c>
      <c r="CY43" s="180">
        <v>8.74</v>
      </c>
      <c r="CZ43" s="175">
        <v>2385.95</v>
      </c>
      <c r="DA43" s="175">
        <v>301.62</v>
      </c>
      <c r="DB43" s="175">
        <v>4183</v>
      </c>
      <c r="DC43" s="175">
        <v>16028.77</v>
      </c>
      <c r="DD43" s="176">
        <v>2050.71</v>
      </c>
      <c r="DE43" s="173">
        <v>8.06</v>
      </c>
      <c r="DF43" s="174">
        <v>8.93</v>
      </c>
      <c r="DG43" s="175">
        <v>1328.53</v>
      </c>
      <c r="DH43" s="175">
        <v>164.91</v>
      </c>
      <c r="DI43" s="175">
        <v>4249</v>
      </c>
      <c r="DJ43" s="175">
        <v>17357.21</v>
      </c>
      <c r="DK43" s="176">
        <v>2216.43</v>
      </c>
      <c r="DL43" s="173">
        <v>8.18</v>
      </c>
      <c r="DM43" s="174">
        <v>8.93</v>
      </c>
      <c r="DN43" s="175">
        <v>1511.87</v>
      </c>
      <c r="DO43" s="175">
        <v>184.75</v>
      </c>
      <c r="DP43" s="175">
        <v>3987</v>
      </c>
      <c r="DQ43" s="175">
        <v>18868.91</v>
      </c>
      <c r="DR43" s="176">
        <v>2402.08</v>
      </c>
      <c r="DS43" s="185"/>
      <c r="DT43" s="8"/>
      <c r="DU43" s="8"/>
      <c r="DV43" s="8"/>
      <c r="DW43" s="8"/>
      <c r="DX43" s="8"/>
      <c r="DY43" s="186"/>
      <c r="DZ43" s="185"/>
      <c r="EA43" s="8"/>
      <c r="EB43" s="8"/>
      <c r="EC43" s="8"/>
      <c r="ED43" s="8"/>
      <c r="EE43" s="8"/>
      <c r="EF43" s="186"/>
      <c r="EG43" s="251">
        <v>8.86</v>
      </c>
      <c r="EH43" s="2">
        <v>9.76</v>
      </c>
      <c r="EI43" s="175">
        <v>2556.04</v>
      </c>
      <c r="EJ43" s="175">
        <v>288.47</v>
      </c>
      <c r="EK43" s="175">
        <v>0</v>
      </c>
      <c r="EL43" s="175">
        <v>21424.92</v>
      </c>
      <c r="EM43" s="176">
        <v>2692.28</v>
      </c>
      <c r="EN43" s="174">
        <v>7.82</v>
      </c>
      <c r="EO43" s="174">
        <v>8.57</v>
      </c>
      <c r="EP43" s="175">
        <v>1931.27</v>
      </c>
      <c r="EQ43" s="175">
        <v>246.9</v>
      </c>
      <c r="ER43" s="175">
        <v>0</v>
      </c>
      <c r="ES43" s="175">
        <v>23356.03</v>
      </c>
      <c r="ET43" s="175">
        <v>2940.35</v>
      </c>
      <c r="EU43" s="173">
        <v>7.75</v>
      </c>
      <c r="EV43" s="174">
        <v>8.54</v>
      </c>
      <c r="EW43" s="175">
        <v>1361.4</v>
      </c>
      <c r="EX43" s="175">
        <v>175.69</v>
      </c>
      <c r="EY43" s="175">
        <v>0</v>
      </c>
      <c r="EZ43" s="175">
        <v>24717.37</v>
      </c>
      <c r="FA43" s="176">
        <v>3116.7</v>
      </c>
      <c r="FB43" s="173">
        <v>7.69</v>
      </c>
      <c r="FC43" s="174">
        <v>8.57</v>
      </c>
      <c r="FD43" s="175">
        <v>1769.62</v>
      </c>
      <c r="FE43" s="175">
        <v>230.12</v>
      </c>
      <c r="FF43" s="175">
        <v>0</v>
      </c>
      <c r="FG43" s="175">
        <v>26486.91</v>
      </c>
      <c r="FH43" s="175">
        <v>3348.03</v>
      </c>
      <c r="FI43" s="173">
        <v>7.71</v>
      </c>
      <c r="FJ43" s="174">
        <v>8.59</v>
      </c>
      <c r="FK43" s="175">
        <v>1323.91</v>
      </c>
      <c r="FL43" s="175">
        <v>171.62</v>
      </c>
      <c r="FM43" s="175">
        <v>0</v>
      </c>
      <c r="FN43" s="175">
        <v>27810.81</v>
      </c>
      <c r="FO43" s="176">
        <v>3520.83</v>
      </c>
      <c r="FP43" s="8"/>
      <c r="FQ43" s="182">
        <f t="shared" si="28"/>
        <v>17373.18</v>
      </c>
      <c r="FR43" s="175">
        <f t="shared" si="28"/>
        <v>2181.1</v>
      </c>
      <c r="FS43" s="174">
        <f t="shared" si="24"/>
        <v>7.965329420934391</v>
      </c>
      <c r="FT43" s="175">
        <f t="shared" si="25"/>
        <v>728.9804020100505</v>
      </c>
      <c r="FU43" s="183">
        <f t="shared" si="16"/>
        <v>2843.023567839197</v>
      </c>
      <c r="FV43" s="8"/>
      <c r="FW43" s="173">
        <v>7.7</v>
      </c>
      <c r="FX43" s="174">
        <v>8.68</v>
      </c>
      <c r="FY43" s="175">
        <v>2147.09</v>
      </c>
      <c r="FZ43" s="175">
        <v>278.67</v>
      </c>
      <c r="GA43" s="175">
        <v>0</v>
      </c>
      <c r="GB43" s="175">
        <v>29957.77</v>
      </c>
      <c r="GC43" s="176">
        <v>3800.9</v>
      </c>
      <c r="GD43" s="173">
        <v>7.73</v>
      </c>
      <c r="GE43" s="174">
        <v>8.63</v>
      </c>
      <c r="GF43" s="175">
        <v>1463.69</v>
      </c>
      <c r="GG43" s="175">
        <v>189.26</v>
      </c>
      <c r="GH43" s="175"/>
      <c r="GI43" s="175">
        <v>31421.51</v>
      </c>
      <c r="GJ43" s="175">
        <v>3991.42</v>
      </c>
      <c r="GK43" s="173">
        <v>7.82</v>
      </c>
      <c r="GL43" s="174">
        <v>8.73</v>
      </c>
      <c r="GM43" s="175">
        <v>1188.74</v>
      </c>
      <c r="GN43" s="175">
        <v>151.93</v>
      </c>
      <c r="GO43" s="175">
        <v>0</v>
      </c>
      <c r="GP43" s="175">
        <v>32610.23</v>
      </c>
      <c r="GQ43" s="176">
        <v>4144.07</v>
      </c>
      <c r="GR43" s="173">
        <v>8.08</v>
      </c>
      <c r="GS43" s="174">
        <v>8.89</v>
      </c>
      <c r="GT43" s="175">
        <v>1627.31</v>
      </c>
      <c r="GU43" s="175">
        <v>201.45</v>
      </c>
      <c r="GV43" s="175">
        <v>0</v>
      </c>
      <c r="GW43" s="175">
        <v>34237.55</v>
      </c>
      <c r="GX43" s="175">
        <v>4346.7</v>
      </c>
      <c r="GY43" s="173">
        <v>7.72</v>
      </c>
      <c r="GZ43" s="174">
        <v>8.45</v>
      </c>
      <c r="HA43" s="175">
        <v>1146.47</v>
      </c>
      <c r="HB43" s="175">
        <v>148.58</v>
      </c>
      <c r="HC43" s="175"/>
      <c r="HD43" s="175">
        <v>35383.95</v>
      </c>
      <c r="HE43" s="176">
        <v>4496.18</v>
      </c>
      <c r="HF43" s="173">
        <v>8.42</v>
      </c>
      <c r="HG43" s="174">
        <v>9.35</v>
      </c>
      <c r="HH43" s="175">
        <v>1741.31</v>
      </c>
      <c r="HI43" s="175">
        <v>206.85</v>
      </c>
      <c r="HJ43" s="175">
        <v>0</v>
      </c>
      <c r="HK43" s="175">
        <v>37125.1</v>
      </c>
      <c r="HL43" s="175">
        <v>4703.94</v>
      </c>
      <c r="HM43" s="173">
        <v>8.54</v>
      </c>
      <c r="HN43" s="174">
        <v>9.62</v>
      </c>
      <c r="HO43" s="175">
        <v>1866.5</v>
      </c>
      <c r="HP43" s="175">
        <v>218.63</v>
      </c>
      <c r="HQ43" s="175">
        <v>0</v>
      </c>
      <c r="HR43" s="175">
        <v>38991.48</v>
      </c>
      <c r="HS43" s="176">
        <v>4923.85</v>
      </c>
      <c r="HT43" s="8"/>
      <c r="HU43" s="173">
        <f t="shared" si="17"/>
        <v>7.9443478260869576</v>
      </c>
      <c r="HV43" s="174">
        <f t="shared" si="18"/>
        <v>8.80130434782609</v>
      </c>
      <c r="HW43" s="202">
        <f t="shared" si="19"/>
        <v>49800.909999999996</v>
      </c>
      <c r="HX43" s="175">
        <f t="shared" si="19"/>
        <v>5779.96</v>
      </c>
      <c r="HY43" s="210">
        <f t="shared" si="1"/>
        <v>0.3307115286577819</v>
      </c>
      <c r="HZ43" s="175">
        <f t="shared" si="2"/>
        <v>2561.9009715242873</v>
      </c>
      <c r="IA43" s="183">
        <f t="shared" si="20"/>
        <v>9863.318740368506</v>
      </c>
      <c r="IB43" s="194"/>
      <c r="IC43" s="211">
        <f t="shared" si="36"/>
        <v>26486.91</v>
      </c>
      <c r="ID43" s="212">
        <f t="shared" si="3"/>
        <v>38619.799999999996</v>
      </c>
      <c r="IE43" s="175">
        <f t="shared" si="35"/>
        <v>3520.83</v>
      </c>
      <c r="IF43" s="176">
        <f t="shared" si="4"/>
        <v>4384.59</v>
      </c>
      <c r="IG43" s="175"/>
      <c r="IH43" s="211">
        <f t="shared" si="5"/>
        <v>915.8383417085433</v>
      </c>
      <c r="II43" s="176">
        <f t="shared" si="6"/>
        <v>2084.3882244556107</v>
      </c>
    </row>
    <row r="44" spans="1:243" s="171" customFormat="1" ht="12.75">
      <c r="A44" s="171" t="s">
        <v>45</v>
      </c>
      <c r="B44" s="172" t="s">
        <v>94</v>
      </c>
      <c r="C44" s="171">
        <v>5.97</v>
      </c>
      <c r="D44" s="173"/>
      <c r="E44" s="174"/>
      <c r="F44" s="175"/>
      <c r="G44" s="175"/>
      <c r="H44" s="175"/>
      <c r="I44" s="175"/>
      <c r="J44" s="176"/>
      <c r="K44" s="173"/>
      <c r="L44" s="174"/>
      <c r="M44" s="175"/>
      <c r="N44" s="175"/>
      <c r="O44" s="175"/>
      <c r="P44" s="175"/>
      <c r="Q44" s="176"/>
      <c r="R44" s="177"/>
      <c r="S44" s="2"/>
      <c r="T44" s="175"/>
      <c r="U44" s="175"/>
      <c r="V44" s="175"/>
      <c r="W44" s="175"/>
      <c r="X44" s="176"/>
      <c r="Y44" s="173">
        <v>7.83</v>
      </c>
      <c r="Z44" s="174">
        <v>8.66</v>
      </c>
      <c r="AA44" s="175">
        <v>2047.82</v>
      </c>
      <c r="AB44" s="175">
        <v>261.58</v>
      </c>
      <c r="AC44" s="175">
        <v>4133</v>
      </c>
      <c r="AD44" s="175">
        <v>2047.8</v>
      </c>
      <c r="AE44" s="176">
        <v>262.37</v>
      </c>
      <c r="AF44" s="177"/>
      <c r="AG44" s="2"/>
      <c r="AH44" s="2"/>
      <c r="AI44" s="2"/>
      <c r="AJ44" s="2"/>
      <c r="AK44" s="2"/>
      <c r="AL44" s="178"/>
      <c r="AM44" s="173"/>
      <c r="AN44" s="174"/>
      <c r="AO44" s="175"/>
      <c r="AP44" s="175"/>
      <c r="AQ44" s="175"/>
      <c r="AR44" s="175"/>
      <c r="AS44" s="176"/>
      <c r="AT44" s="179">
        <v>8.24</v>
      </c>
      <c r="AU44" s="180">
        <v>9.19</v>
      </c>
      <c r="AV44" s="175">
        <v>4247</v>
      </c>
      <c r="AW44" s="175"/>
      <c r="AX44" s="175">
        <v>4173</v>
      </c>
      <c r="AY44" s="175"/>
      <c r="AZ44" s="176"/>
      <c r="BA44" s="179">
        <v>8.18</v>
      </c>
      <c r="BB44" s="180">
        <v>9.13</v>
      </c>
      <c r="BC44" s="175">
        <v>5910.53</v>
      </c>
      <c r="BD44" s="175">
        <v>722.07</v>
      </c>
      <c r="BE44" s="175">
        <v>4483</v>
      </c>
      <c r="BF44" s="175">
        <v>5910.45</v>
      </c>
      <c r="BG44" s="176">
        <v>725.73</v>
      </c>
      <c r="BH44" s="179">
        <v>8.13</v>
      </c>
      <c r="BI44" s="180">
        <v>9.08</v>
      </c>
      <c r="BJ44" s="175">
        <v>7537</v>
      </c>
      <c r="BK44" s="175">
        <v>927</v>
      </c>
      <c r="BL44" s="175">
        <v>4649</v>
      </c>
      <c r="BM44" s="175">
        <v>7537</v>
      </c>
      <c r="BN44" s="176">
        <v>932</v>
      </c>
      <c r="BO44" s="179">
        <v>7.76</v>
      </c>
      <c r="BP44" s="180">
        <v>8.92</v>
      </c>
      <c r="BQ44" s="175">
        <v>1578</v>
      </c>
      <c r="BR44" s="175">
        <v>203</v>
      </c>
      <c r="BS44" s="175">
        <v>5124</v>
      </c>
      <c r="BT44" s="175">
        <v>9116</v>
      </c>
      <c r="BU44" s="175">
        <v>1137</v>
      </c>
      <c r="BV44" s="179">
        <v>7.63</v>
      </c>
      <c r="BW44" s="180">
        <v>8.8</v>
      </c>
      <c r="BX44" s="175">
        <v>1172.23</v>
      </c>
      <c r="BY44" s="175">
        <v>153.56</v>
      </c>
      <c r="BZ44" s="181">
        <v>4973.43</v>
      </c>
      <c r="CA44" s="175">
        <v>10288.29</v>
      </c>
      <c r="CB44" s="176">
        <v>1291.69</v>
      </c>
      <c r="CC44" s="175"/>
      <c r="CD44" s="182">
        <f t="shared" si="7"/>
        <v>22492.579999999998</v>
      </c>
      <c r="CE44" s="175">
        <f t="shared" si="7"/>
        <v>2267.21</v>
      </c>
      <c r="CF44" s="174">
        <f t="shared" si="8"/>
        <v>9.920818980156227</v>
      </c>
      <c r="CG44" s="175">
        <f t="shared" si="9"/>
        <v>1500.3913400335005</v>
      </c>
      <c r="CH44" s="183">
        <f t="shared" si="10"/>
        <v>5701.487092127301</v>
      </c>
      <c r="CI44" s="8"/>
      <c r="CJ44" s="179">
        <v>7.63</v>
      </c>
      <c r="CK44" s="180">
        <v>8.77</v>
      </c>
      <c r="CL44" s="175">
        <v>183</v>
      </c>
      <c r="CM44" s="175">
        <v>194.41</v>
      </c>
      <c r="CN44" s="181">
        <v>5322.32</v>
      </c>
      <c r="CO44" s="175">
        <v>11771.34</v>
      </c>
      <c r="CP44" s="176">
        <v>1487.24</v>
      </c>
      <c r="CQ44" s="179">
        <v>7.71</v>
      </c>
      <c r="CR44" s="180">
        <v>8.89</v>
      </c>
      <c r="CS44" s="175">
        <v>1475.78</v>
      </c>
      <c r="CT44" s="175">
        <v>191.45</v>
      </c>
      <c r="CU44" s="181">
        <v>5070.54</v>
      </c>
      <c r="CV44" s="175">
        <v>13247.16</v>
      </c>
      <c r="CW44" s="176">
        <v>1679.89</v>
      </c>
      <c r="CX44" s="179">
        <v>7.96</v>
      </c>
      <c r="CY44" s="180">
        <v>8.94</v>
      </c>
      <c r="CZ44" s="175">
        <v>2046.77</v>
      </c>
      <c r="DA44" s="175">
        <v>257</v>
      </c>
      <c r="DB44" s="175">
        <v>5309</v>
      </c>
      <c r="DC44" s="175">
        <v>15293.84</v>
      </c>
      <c r="DD44" s="176">
        <v>1938.2</v>
      </c>
      <c r="DE44" s="173">
        <v>7.82</v>
      </c>
      <c r="DF44" s="174">
        <v>8.71</v>
      </c>
      <c r="DG44" s="175">
        <v>560.17</v>
      </c>
      <c r="DH44" s="175">
        <v>71.62</v>
      </c>
      <c r="DI44" s="175">
        <v>5537</v>
      </c>
      <c r="DJ44" s="175">
        <v>15854.01</v>
      </c>
      <c r="DK44" s="176">
        <v>2010.27</v>
      </c>
      <c r="DL44" s="173">
        <v>7.99</v>
      </c>
      <c r="DM44" s="174">
        <v>8.87</v>
      </c>
      <c r="DN44" s="175">
        <v>1433.61</v>
      </c>
      <c r="DO44" s="175">
        <v>179.42</v>
      </c>
      <c r="DP44" s="175">
        <v>5018</v>
      </c>
      <c r="DQ44" s="175">
        <v>17287.54</v>
      </c>
      <c r="DR44" s="176">
        <v>2190.87</v>
      </c>
      <c r="DS44" s="185"/>
      <c r="DT44" s="8"/>
      <c r="DU44" s="8"/>
      <c r="DV44" s="8"/>
      <c r="DW44" s="8"/>
      <c r="DX44" s="8"/>
      <c r="DY44" s="186"/>
      <c r="DZ44" s="185"/>
      <c r="EA44" s="8"/>
      <c r="EB44" s="8"/>
      <c r="EC44" s="8"/>
      <c r="ED44" s="8"/>
      <c r="EE44" s="8"/>
      <c r="EF44" s="186"/>
      <c r="EG44" s="251">
        <v>9.12</v>
      </c>
      <c r="EH44" s="2">
        <v>10.21</v>
      </c>
      <c r="EI44" s="175">
        <v>2238.07</v>
      </c>
      <c r="EJ44" s="175">
        <v>245.35</v>
      </c>
      <c r="EK44" s="175">
        <v>0</v>
      </c>
      <c r="EL44" s="175">
        <v>19525.56</v>
      </c>
      <c r="EM44" s="176">
        <v>2437.32</v>
      </c>
      <c r="EN44" s="174">
        <v>7.55</v>
      </c>
      <c r="EO44" s="174">
        <v>8.61</v>
      </c>
      <c r="EP44" s="175">
        <v>2004.09</v>
      </c>
      <c r="EQ44" s="175">
        <v>265.54</v>
      </c>
      <c r="ER44" s="175">
        <v>0</v>
      </c>
      <c r="ES44" s="175">
        <v>21529.56</v>
      </c>
      <c r="ET44" s="175">
        <v>2704.25</v>
      </c>
      <c r="EU44" s="173">
        <v>7.5</v>
      </c>
      <c r="EV44" s="174">
        <v>8.68</v>
      </c>
      <c r="EW44" s="175">
        <v>1026.77</v>
      </c>
      <c r="EX44" s="175">
        <v>136.85</v>
      </c>
      <c r="EY44" s="175">
        <v>0</v>
      </c>
      <c r="EZ44" s="175">
        <v>22556.33</v>
      </c>
      <c r="FA44" s="176">
        <v>2842.07</v>
      </c>
      <c r="FB44" s="173">
        <v>7.43</v>
      </c>
      <c r="FC44" s="174">
        <v>8.6</v>
      </c>
      <c r="FD44" s="175">
        <v>1594.33</v>
      </c>
      <c r="FE44" s="175">
        <v>214.65</v>
      </c>
      <c r="FF44" s="175">
        <v>0</v>
      </c>
      <c r="FG44" s="175">
        <v>24150.48</v>
      </c>
      <c r="FH44" s="175">
        <v>3057.84</v>
      </c>
      <c r="FI44" s="173">
        <v>7.39</v>
      </c>
      <c r="FJ44" s="174">
        <v>8.6</v>
      </c>
      <c r="FK44" s="175">
        <v>1138.16</v>
      </c>
      <c r="FL44" s="175">
        <v>154.05</v>
      </c>
      <c r="FM44" s="175">
        <v>0</v>
      </c>
      <c r="FN44" s="175">
        <v>25288.7</v>
      </c>
      <c r="FO44" s="176">
        <v>3212.87</v>
      </c>
      <c r="FP44" s="8"/>
      <c r="FQ44" s="182">
        <f t="shared" si="28"/>
        <v>13700.75</v>
      </c>
      <c r="FR44" s="175">
        <f t="shared" si="28"/>
        <v>1910.34</v>
      </c>
      <c r="FS44" s="174">
        <f t="shared" si="24"/>
        <v>7.171890867594251</v>
      </c>
      <c r="FT44" s="175">
        <f t="shared" si="25"/>
        <v>384.5929983249582</v>
      </c>
      <c r="FU44" s="183">
        <f t="shared" si="16"/>
        <v>1499.912693467337</v>
      </c>
      <c r="FV44" s="8"/>
      <c r="FW44" s="173">
        <v>7.32</v>
      </c>
      <c r="FX44" s="174">
        <v>8.74</v>
      </c>
      <c r="FY44" s="175">
        <v>1932.09</v>
      </c>
      <c r="FZ44" s="175">
        <v>264.07</v>
      </c>
      <c r="GA44" s="175">
        <v>0</v>
      </c>
      <c r="GB44" s="175">
        <v>27220.64</v>
      </c>
      <c r="GC44" s="176">
        <v>3479.26</v>
      </c>
      <c r="GD44" s="173">
        <v>7.2</v>
      </c>
      <c r="GE44" s="174">
        <v>8.52</v>
      </c>
      <c r="GF44" s="175">
        <v>1281.76</v>
      </c>
      <c r="GG44" s="175">
        <v>177.95</v>
      </c>
      <c r="GH44" s="175"/>
      <c r="GI44" s="175">
        <v>28502.42</v>
      </c>
      <c r="GJ44" s="175">
        <v>3658.27</v>
      </c>
      <c r="GK44" s="173">
        <v>7.3</v>
      </c>
      <c r="GL44" s="174">
        <v>8.71</v>
      </c>
      <c r="GM44" s="175">
        <v>1181.99</v>
      </c>
      <c r="GN44" s="175">
        <v>161.99</v>
      </c>
      <c r="GO44" s="175">
        <v>0</v>
      </c>
      <c r="GP44" s="175">
        <v>29684.3</v>
      </c>
      <c r="GQ44" s="176">
        <v>3821.15</v>
      </c>
      <c r="GR44" s="173">
        <v>7.57</v>
      </c>
      <c r="GS44" s="174">
        <v>8.78</v>
      </c>
      <c r="GT44" s="175">
        <v>1464.29</v>
      </c>
      <c r="GU44" s="175">
        <v>193.48</v>
      </c>
      <c r="GV44" s="175">
        <v>0</v>
      </c>
      <c r="GW44" s="175">
        <v>31148.45</v>
      </c>
      <c r="GX44" s="175">
        <v>4015.63</v>
      </c>
      <c r="GY44" s="173">
        <v>7.77</v>
      </c>
      <c r="GZ44" s="174">
        <v>8.91</v>
      </c>
      <c r="HA44" s="175">
        <v>1528.91</v>
      </c>
      <c r="HB44" s="175">
        <v>196.71</v>
      </c>
      <c r="HC44" s="175"/>
      <c r="HD44" s="175">
        <v>32677.17</v>
      </c>
      <c r="HE44" s="176">
        <v>4213.23</v>
      </c>
      <c r="HF44" s="173">
        <v>7.73</v>
      </c>
      <c r="HG44" s="174">
        <v>8.89</v>
      </c>
      <c r="HH44" s="175">
        <v>835.11</v>
      </c>
      <c r="HI44" s="175">
        <v>108</v>
      </c>
      <c r="HJ44" s="175">
        <v>0</v>
      </c>
      <c r="HK44" s="175">
        <v>33512.13</v>
      </c>
      <c r="HL44" s="175">
        <v>4322.24</v>
      </c>
      <c r="HM44" s="173">
        <v>6.47</v>
      </c>
      <c r="HN44" s="174">
        <v>10.36</v>
      </c>
      <c r="HO44" s="175">
        <v>204.11</v>
      </c>
      <c r="HP44" s="175">
        <v>31.55</v>
      </c>
      <c r="HQ44" s="175">
        <v>0</v>
      </c>
      <c r="HR44" s="175">
        <v>33716.25</v>
      </c>
      <c r="HS44" s="176">
        <v>4355.5</v>
      </c>
      <c r="HT44" s="8"/>
      <c r="HU44" s="173">
        <f t="shared" si="17"/>
        <v>7.705652173913043</v>
      </c>
      <c r="HV44" s="174">
        <f t="shared" si="18"/>
        <v>8.937826086956521</v>
      </c>
      <c r="HW44" s="202">
        <f t="shared" si="19"/>
        <v>44621.59</v>
      </c>
      <c r="HX44" s="175">
        <f t="shared" si="19"/>
        <v>5311.299999999999</v>
      </c>
      <c r="HY44" s="210">
        <f t="shared" si="1"/>
        <v>0.29072900735561863</v>
      </c>
      <c r="HZ44" s="175">
        <f t="shared" si="2"/>
        <v>2163.003182579565</v>
      </c>
      <c r="IA44" s="183">
        <f t="shared" si="20"/>
        <v>8327.562252931326</v>
      </c>
      <c r="IB44" s="194"/>
      <c r="IC44" s="211">
        <f t="shared" si="36"/>
        <v>24150.48</v>
      </c>
      <c r="ID44" s="212">
        <f t="shared" si="3"/>
        <v>36193.33</v>
      </c>
      <c r="IE44" s="175">
        <f t="shared" si="35"/>
        <v>3212.87</v>
      </c>
      <c r="IF44" s="176">
        <f t="shared" si="4"/>
        <v>4177.55</v>
      </c>
      <c r="IG44" s="175"/>
      <c r="IH44" s="211">
        <f t="shared" si="5"/>
        <v>832.4365326633169</v>
      </c>
      <c r="II44" s="176">
        <f t="shared" si="6"/>
        <v>1884.9843383584594</v>
      </c>
    </row>
    <row r="45" spans="1:243" s="171" customFormat="1" ht="12.75">
      <c r="A45" s="171" t="s">
        <v>45</v>
      </c>
      <c r="B45" s="172" t="s">
        <v>95</v>
      </c>
      <c r="C45" s="171">
        <v>5.97</v>
      </c>
      <c r="D45" s="173"/>
      <c r="E45" s="174"/>
      <c r="F45" s="175"/>
      <c r="G45" s="175"/>
      <c r="H45" s="175"/>
      <c r="I45" s="175"/>
      <c r="J45" s="176"/>
      <c r="K45" s="173"/>
      <c r="L45" s="174"/>
      <c r="M45" s="175"/>
      <c r="N45" s="175"/>
      <c r="O45" s="175"/>
      <c r="P45" s="175"/>
      <c r="Q45" s="176"/>
      <c r="R45" s="177"/>
      <c r="S45" s="2"/>
      <c r="T45" s="175"/>
      <c r="U45" s="175"/>
      <c r="V45" s="175"/>
      <c r="W45" s="175"/>
      <c r="X45" s="176"/>
      <c r="Y45" s="173">
        <v>8.29</v>
      </c>
      <c r="Z45" s="174">
        <v>8.97</v>
      </c>
      <c r="AA45" s="175">
        <v>1526.35</v>
      </c>
      <c r="AB45" s="175">
        <v>184.1</v>
      </c>
      <c r="AC45" s="175">
        <v>3339</v>
      </c>
      <c r="AD45" s="175">
        <v>1526.22</v>
      </c>
      <c r="AE45" s="176">
        <v>184.3</v>
      </c>
      <c r="AF45" s="177"/>
      <c r="AG45" s="2"/>
      <c r="AH45" s="2"/>
      <c r="AI45" s="2"/>
      <c r="AJ45" s="2"/>
      <c r="AK45" s="2"/>
      <c r="AL45" s="178"/>
      <c r="AM45" s="173"/>
      <c r="AN45" s="174"/>
      <c r="AO45" s="175"/>
      <c r="AP45" s="175"/>
      <c r="AQ45" s="175"/>
      <c r="AR45" s="175"/>
      <c r="AS45" s="176"/>
      <c r="AT45" s="179">
        <v>8.46</v>
      </c>
      <c r="AU45" s="180">
        <v>9.2</v>
      </c>
      <c r="AV45" s="175">
        <v>3226</v>
      </c>
      <c r="AW45" s="175"/>
      <c r="AX45" s="175">
        <v>3982</v>
      </c>
      <c r="AY45" s="175"/>
      <c r="AZ45" s="176"/>
      <c r="BA45" s="179">
        <v>8.39</v>
      </c>
      <c r="BB45" s="180">
        <v>9.2</v>
      </c>
      <c r="BC45" s="175">
        <v>4716.13</v>
      </c>
      <c r="BD45" s="175">
        <v>562.25</v>
      </c>
      <c r="BE45" s="175">
        <v>4157.65</v>
      </c>
      <c r="BF45" s="175">
        <v>4715.78</v>
      </c>
      <c r="BG45" s="176">
        <v>564.86</v>
      </c>
      <c r="BH45" s="179"/>
      <c r="BI45" s="180"/>
      <c r="BJ45" s="175"/>
      <c r="BK45" s="175"/>
      <c r="BL45" s="175"/>
      <c r="BM45" s="175"/>
      <c r="BN45" s="176"/>
      <c r="BO45" s="179">
        <v>8.56</v>
      </c>
      <c r="BP45" s="180">
        <v>9.74</v>
      </c>
      <c r="BQ45" s="175">
        <v>1455</v>
      </c>
      <c r="BR45" s="175">
        <v>169</v>
      </c>
      <c r="BS45" s="175">
        <v>4313</v>
      </c>
      <c r="BT45" s="175">
        <v>7088</v>
      </c>
      <c r="BU45" s="175">
        <v>848</v>
      </c>
      <c r="BV45" s="179">
        <v>8.45</v>
      </c>
      <c r="BW45" s="180">
        <v>9.55</v>
      </c>
      <c r="BX45" s="175">
        <v>1161.74</v>
      </c>
      <c r="BY45" s="175">
        <v>137.48</v>
      </c>
      <c r="BZ45" s="181">
        <v>4494.98</v>
      </c>
      <c r="CA45" s="175">
        <v>8250.11</v>
      </c>
      <c r="CB45" s="176">
        <v>987.48</v>
      </c>
      <c r="CC45" s="175"/>
      <c r="CD45" s="182">
        <f t="shared" si="7"/>
        <v>12085.22</v>
      </c>
      <c r="CE45" s="175">
        <f t="shared" si="7"/>
        <v>1052.83</v>
      </c>
      <c r="CF45" s="174">
        <f t="shared" si="8"/>
        <v>11.478795247095922</v>
      </c>
      <c r="CG45" s="175">
        <f t="shared" si="9"/>
        <v>971.4949581239532</v>
      </c>
      <c r="CH45" s="183">
        <f t="shared" si="10"/>
        <v>3691.680840871022</v>
      </c>
      <c r="CI45" s="8"/>
      <c r="CJ45" s="179">
        <v>8.24</v>
      </c>
      <c r="CK45" s="180">
        <v>9.3</v>
      </c>
      <c r="CL45" s="175">
        <v>1578</v>
      </c>
      <c r="CM45" s="175">
        <v>191.56</v>
      </c>
      <c r="CN45" s="181">
        <v>4331.43</v>
      </c>
      <c r="CO45" s="175">
        <v>9828.12</v>
      </c>
      <c r="CP45" s="176">
        <v>1180.41</v>
      </c>
      <c r="CQ45" s="179">
        <v>8</v>
      </c>
      <c r="CR45" s="180">
        <v>9.09</v>
      </c>
      <c r="CS45" s="175">
        <v>1279.6</v>
      </c>
      <c r="CT45" s="175">
        <v>159.91</v>
      </c>
      <c r="CU45" s="181">
        <v>4495</v>
      </c>
      <c r="CV45" s="175">
        <v>11107.68</v>
      </c>
      <c r="CW45" s="176">
        <v>1341.17</v>
      </c>
      <c r="CX45" s="179">
        <v>8.12</v>
      </c>
      <c r="CY45" s="180">
        <v>9.06</v>
      </c>
      <c r="CZ45" s="175">
        <v>2052.66</v>
      </c>
      <c r="DA45" s="175">
        <v>252.65</v>
      </c>
      <c r="DB45" s="175">
        <v>4639</v>
      </c>
      <c r="DC45" s="175">
        <v>13160.15</v>
      </c>
      <c r="DD45" s="176">
        <v>1595.25</v>
      </c>
      <c r="DE45" s="173">
        <v>8.37</v>
      </c>
      <c r="DF45" s="174">
        <v>9.19</v>
      </c>
      <c r="DG45" s="175">
        <v>1188.81</v>
      </c>
      <c r="DH45" s="175">
        <v>141.95</v>
      </c>
      <c r="DI45" s="175">
        <v>4459</v>
      </c>
      <c r="DJ45" s="175">
        <v>14348.98</v>
      </c>
      <c r="DK45" s="176">
        <v>1737.83</v>
      </c>
      <c r="DL45" s="173">
        <v>8.76</v>
      </c>
      <c r="DM45" s="174">
        <v>9.69</v>
      </c>
      <c r="DN45" s="175">
        <v>1429.65</v>
      </c>
      <c r="DO45" s="175">
        <v>163.17</v>
      </c>
      <c r="DP45" s="175">
        <v>4120</v>
      </c>
      <c r="DQ45" s="175">
        <v>15778.52</v>
      </c>
      <c r="DR45" s="176">
        <v>1901.83</v>
      </c>
      <c r="DS45" s="185"/>
      <c r="DT45" s="8"/>
      <c r="DU45" s="8"/>
      <c r="DV45" s="8"/>
      <c r="DW45" s="8"/>
      <c r="DX45" s="8"/>
      <c r="DY45" s="186"/>
      <c r="DZ45" s="185"/>
      <c r="EA45" s="8"/>
      <c r="EB45" s="8"/>
      <c r="EC45" s="8"/>
      <c r="ED45" s="8"/>
      <c r="EE45" s="8"/>
      <c r="EF45" s="186"/>
      <c r="EG45" s="251">
        <v>9.22</v>
      </c>
      <c r="EH45" s="2">
        <v>10.19</v>
      </c>
      <c r="EI45" s="175">
        <v>2151.34</v>
      </c>
      <c r="EJ45" s="175">
        <v>233.31</v>
      </c>
      <c r="EK45" s="175">
        <v>0</v>
      </c>
      <c r="EL45" s="175">
        <v>17929.94</v>
      </c>
      <c r="EM45" s="176">
        <v>2136.38</v>
      </c>
      <c r="EN45" s="174">
        <v>8.2</v>
      </c>
      <c r="EO45" s="174">
        <v>9.32</v>
      </c>
      <c r="EP45" s="175">
        <v>1948.08</v>
      </c>
      <c r="EQ45" s="175">
        <v>237.43</v>
      </c>
      <c r="ER45" s="175">
        <v>0</v>
      </c>
      <c r="ES45" s="175">
        <v>19878</v>
      </c>
      <c r="ET45" s="175">
        <v>2375.84</v>
      </c>
      <c r="EU45" s="173">
        <v>8.1</v>
      </c>
      <c r="EV45" s="174">
        <v>9.19</v>
      </c>
      <c r="EW45" s="175">
        <v>1193.14</v>
      </c>
      <c r="EX45" s="175">
        <v>147.32</v>
      </c>
      <c r="EY45" s="175">
        <v>0</v>
      </c>
      <c r="EZ45" s="175">
        <v>21071.13</v>
      </c>
      <c r="FA45" s="176">
        <v>2524.12</v>
      </c>
      <c r="FB45" s="173">
        <v>7.81</v>
      </c>
      <c r="FC45" s="174">
        <v>9.19</v>
      </c>
      <c r="FD45" s="175">
        <v>759.61</v>
      </c>
      <c r="FE45" s="175">
        <v>97.25</v>
      </c>
      <c r="FF45" s="175">
        <v>0</v>
      </c>
      <c r="FG45" s="175">
        <v>21830.81</v>
      </c>
      <c r="FH45" s="175">
        <v>2622.64</v>
      </c>
      <c r="FI45" s="173">
        <v>8.12</v>
      </c>
      <c r="FJ45" s="174">
        <v>9.22</v>
      </c>
      <c r="FK45" s="175">
        <v>1272.57</v>
      </c>
      <c r="FL45" s="175">
        <v>156.69</v>
      </c>
      <c r="FM45" s="175">
        <v>0</v>
      </c>
      <c r="FN45" s="175">
        <v>23103.38</v>
      </c>
      <c r="FO45" s="176">
        <v>2780.24</v>
      </c>
      <c r="FP45" s="8"/>
      <c r="FQ45" s="182">
        <f t="shared" si="28"/>
        <v>14853.46</v>
      </c>
      <c r="FR45" s="175">
        <f t="shared" si="28"/>
        <v>1781.24</v>
      </c>
      <c r="FS45" s="174">
        <f t="shared" si="24"/>
        <v>8.338831375895444</v>
      </c>
      <c r="FT45" s="175">
        <f t="shared" si="25"/>
        <v>706.7767504187602</v>
      </c>
      <c r="FU45" s="183">
        <f t="shared" si="16"/>
        <v>2756.4293266331647</v>
      </c>
      <c r="FV45" s="8"/>
      <c r="FW45" s="173">
        <v>7.87</v>
      </c>
      <c r="FX45" s="174">
        <v>8.97</v>
      </c>
      <c r="FY45" s="175">
        <v>2015.35</v>
      </c>
      <c r="FZ45" s="175">
        <v>256.2</v>
      </c>
      <c r="GA45" s="175">
        <v>0</v>
      </c>
      <c r="GB45" s="175">
        <v>25118.75</v>
      </c>
      <c r="GC45" s="176">
        <v>3038.56</v>
      </c>
      <c r="GD45" s="173">
        <v>7.92</v>
      </c>
      <c r="GE45" s="174">
        <v>8.97</v>
      </c>
      <c r="GF45" s="175">
        <v>1457.44</v>
      </c>
      <c r="GG45" s="175">
        <v>184.04</v>
      </c>
      <c r="GH45" s="175"/>
      <c r="GI45" s="175">
        <v>26576.24</v>
      </c>
      <c r="GJ45" s="175">
        <v>3224.04</v>
      </c>
      <c r="GK45" s="173">
        <v>8.01</v>
      </c>
      <c r="GL45" s="174">
        <v>9.09</v>
      </c>
      <c r="GM45" s="175">
        <v>1085.75</v>
      </c>
      <c r="GN45" s="175">
        <v>135.58</v>
      </c>
      <c r="GO45" s="175">
        <v>0</v>
      </c>
      <c r="GP45" s="175">
        <v>27661.95</v>
      </c>
      <c r="GQ45" s="176">
        <v>3360.6</v>
      </c>
      <c r="GR45" s="173">
        <v>8.01</v>
      </c>
      <c r="GS45" s="174">
        <v>9.03</v>
      </c>
      <c r="GT45" s="175">
        <v>1543.27</v>
      </c>
      <c r="GU45" s="175">
        <v>192.62</v>
      </c>
      <c r="GV45" s="175">
        <v>0</v>
      </c>
      <c r="GW45" s="175">
        <v>29205.23</v>
      </c>
      <c r="GX45" s="175">
        <v>3554.47</v>
      </c>
      <c r="GY45" s="173">
        <v>8.21</v>
      </c>
      <c r="GZ45" s="174">
        <v>9.21</v>
      </c>
      <c r="HA45" s="175">
        <v>1648.89</v>
      </c>
      <c r="HB45" s="175">
        <v>200.69</v>
      </c>
      <c r="HC45" s="175"/>
      <c r="HD45" s="175">
        <v>30854.14</v>
      </c>
      <c r="HE45" s="176">
        <v>3756.32</v>
      </c>
      <c r="HF45" s="173">
        <v>8.3</v>
      </c>
      <c r="HG45" s="174">
        <v>9.28</v>
      </c>
      <c r="HH45" s="175">
        <v>1638.04</v>
      </c>
      <c r="HI45" s="175">
        <v>197.38</v>
      </c>
      <c r="HJ45" s="175">
        <v>0</v>
      </c>
      <c r="HK45" s="175">
        <v>32492.17</v>
      </c>
      <c r="HL45" s="175">
        <v>3954.91</v>
      </c>
      <c r="HM45" s="173">
        <v>8.28</v>
      </c>
      <c r="HN45" s="174">
        <v>9.2</v>
      </c>
      <c r="HO45" s="175">
        <v>2016.85</v>
      </c>
      <c r="HP45" s="175">
        <v>243.51</v>
      </c>
      <c r="HQ45" s="175">
        <v>0</v>
      </c>
      <c r="HR45" s="175">
        <v>34508.88</v>
      </c>
      <c r="HS45" s="176">
        <v>4199.79</v>
      </c>
      <c r="HT45" s="8"/>
      <c r="HU45" s="173">
        <f t="shared" si="17"/>
        <v>8.258636363636363</v>
      </c>
      <c r="HV45" s="174">
        <f t="shared" si="18"/>
        <v>9.26590909090909</v>
      </c>
      <c r="HW45" s="202">
        <f t="shared" si="19"/>
        <v>38344.27</v>
      </c>
      <c r="HX45" s="175">
        <f t="shared" si="19"/>
        <v>4244.09</v>
      </c>
      <c r="HY45" s="210">
        <f t="shared" si="1"/>
        <v>0.3833561748134612</v>
      </c>
      <c r="HZ45" s="175">
        <f t="shared" si="2"/>
        <v>2178.7357956448905</v>
      </c>
      <c r="IA45" s="183">
        <f t="shared" si="20"/>
        <v>8388.132813232829</v>
      </c>
      <c r="IB45" s="194"/>
      <c r="IC45" s="211">
        <f t="shared" si="36"/>
        <v>21830.81</v>
      </c>
      <c r="ID45" s="212">
        <f t="shared" si="3"/>
        <v>26938.679999999997</v>
      </c>
      <c r="IE45" s="175">
        <f t="shared" si="35"/>
        <v>2780.24</v>
      </c>
      <c r="IF45" s="176">
        <f t="shared" si="4"/>
        <v>2834.07</v>
      </c>
      <c r="IG45" s="175"/>
      <c r="IH45" s="211">
        <f t="shared" si="5"/>
        <v>876.5120938023456</v>
      </c>
      <c r="II45" s="176">
        <f t="shared" si="6"/>
        <v>1678.2717085427134</v>
      </c>
    </row>
    <row r="46" spans="1:243" s="171" customFormat="1" ht="12.75">
      <c r="A46" s="171" t="s">
        <v>45</v>
      </c>
      <c r="B46" s="172" t="s">
        <v>96</v>
      </c>
      <c r="C46" s="171">
        <v>5.97</v>
      </c>
      <c r="D46" s="173"/>
      <c r="E46" s="174"/>
      <c r="F46" s="175"/>
      <c r="G46" s="175"/>
      <c r="H46" s="175"/>
      <c r="I46" s="175"/>
      <c r="J46" s="176"/>
      <c r="K46" s="173"/>
      <c r="L46" s="174"/>
      <c r="M46" s="175"/>
      <c r="N46" s="175"/>
      <c r="O46" s="175"/>
      <c r="P46" s="175"/>
      <c r="Q46" s="176"/>
      <c r="R46" s="177"/>
      <c r="S46" s="2"/>
      <c r="T46" s="175"/>
      <c r="U46" s="175"/>
      <c r="V46" s="175"/>
      <c r="W46" s="175"/>
      <c r="X46" s="176"/>
      <c r="Y46" s="173">
        <v>8.2</v>
      </c>
      <c r="Z46" s="174">
        <v>9.35</v>
      </c>
      <c r="AA46" s="175">
        <v>1474.31</v>
      </c>
      <c r="AB46" s="175">
        <v>179.84</v>
      </c>
      <c r="AC46" s="175">
        <v>5186</v>
      </c>
      <c r="AD46" s="175">
        <v>2135.39</v>
      </c>
      <c r="AE46" s="176">
        <v>254.86</v>
      </c>
      <c r="AF46" s="177"/>
      <c r="AG46" s="2"/>
      <c r="AH46" s="2"/>
      <c r="AI46" s="2"/>
      <c r="AJ46" s="2"/>
      <c r="AK46" s="2"/>
      <c r="AL46" s="178"/>
      <c r="AM46" s="173"/>
      <c r="AN46" s="174"/>
      <c r="AO46" s="175"/>
      <c r="AP46" s="175"/>
      <c r="AQ46" s="175"/>
      <c r="AR46" s="175"/>
      <c r="AS46" s="176"/>
      <c r="AT46" s="179">
        <v>8.1</v>
      </c>
      <c r="AU46" s="180">
        <v>9.05</v>
      </c>
      <c r="AV46" s="175">
        <v>3207</v>
      </c>
      <c r="AW46" s="175"/>
      <c r="AX46" s="175">
        <v>4616</v>
      </c>
      <c r="AY46" s="175"/>
      <c r="AZ46" s="176"/>
      <c r="BA46" s="179">
        <v>7.89</v>
      </c>
      <c r="BB46" s="180">
        <v>8.75</v>
      </c>
      <c r="BC46" s="175">
        <v>4840.52</v>
      </c>
      <c r="BD46" s="175">
        <v>613.17</v>
      </c>
      <c r="BE46" s="175">
        <v>4893.48</v>
      </c>
      <c r="BF46" s="175">
        <v>5501.58</v>
      </c>
      <c r="BG46" s="176">
        <v>690.19</v>
      </c>
      <c r="BH46" s="179">
        <v>7.87</v>
      </c>
      <c r="BI46" s="180">
        <v>8.71</v>
      </c>
      <c r="BJ46" s="175">
        <v>6390</v>
      </c>
      <c r="BK46" s="175">
        <v>811</v>
      </c>
      <c r="BL46" s="175">
        <v>4853</v>
      </c>
      <c r="BM46" s="175">
        <v>7051</v>
      </c>
      <c r="BN46" s="176">
        <v>889</v>
      </c>
      <c r="BO46" s="179">
        <v>7.5</v>
      </c>
      <c r="BP46" s="180">
        <v>8.28</v>
      </c>
      <c r="BQ46" s="175">
        <v>1414</v>
      </c>
      <c r="BR46" s="175">
        <v>188</v>
      </c>
      <c r="BS46" s="175">
        <v>4868</v>
      </c>
      <c r="BT46" s="175">
        <v>8465</v>
      </c>
      <c r="BU46" s="175">
        <v>1078</v>
      </c>
      <c r="BV46" s="179">
        <v>7.6</v>
      </c>
      <c r="BW46" s="180">
        <v>8.43</v>
      </c>
      <c r="BX46" s="175">
        <v>111.49</v>
      </c>
      <c r="BY46" s="175">
        <v>146.28</v>
      </c>
      <c r="BZ46" s="181">
        <v>4742.28</v>
      </c>
      <c r="CA46" s="175">
        <v>9576.62</v>
      </c>
      <c r="CB46" s="176">
        <v>1226.11</v>
      </c>
      <c r="CC46" s="175"/>
      <c r="CD46" s="182">
        <f t="shared" si="7"/>
        <v>17437.320000000003</v>
      </c>
      <c r="CE46" s="175">
        <f t="shared" si="7"/>
        <v>1938.29</v>
      </c>
      <c r="CF46" s="174">
        <f t="shared" si="8"/>
        <v>8.996238952891469</v>
      </c>
      <c r="CG46" s="175">
        <f t="shared" si="9"/>
        <v>982.5341206030157</v>
      </c>
      <c r="CH46" s="183">
        <f t="shared" si="10"/>
        <v>3733.6296582914597</v>
      </c>
      <c r="CI46" s="8"/>
      <c r="CJ46" s="179">
        <v>7.61</v>
      </c>
      <c r="CK46" s="180">
        <v>8.44</v>
      </c>
      <c r="CL46" s="175">
        <v>1380.56</v>
      </c>
      <c r="CM46" s="175">
        <v>181.36</v>
      </c>
      <c r="CN46" s="181">
        <v>4790.81</v>
      </c>
      <c r="CO46" s="175">
        <v>10957.14</v>
      </c>
      <c r="CP46" s="176">
        <v>1408.44</v>
      </c>
      <c r="CQ46" s="179">
        <v>7.6</v>
      </c>
      <c r="CR46" s="180">
        <v>8.4</v>
      </c>
      <c r="CS46" s="175">
        <v>1324.25</v>
      </c>
      <c r="CT46" s="175">
        <v>174.22</v>
      </c>
      <c r="CU46" s="181">
        <v>5058</v>
      </c>
      <c r="CV46" s="175">
        <v>12281.39</v>
      </c>
      <c r="CW46" s="176">
        <v>1583.47</v>
      </c>
      <c r="CX46" s="252"/>
      <c r="CY46" s="253"/>
      <c r="CZ46" s="254"/>
      <c r="DA46" s="254"/>
      <c r="DB46" s="254"/>
      <c r="DC46" s="254"/>
      <c r="DD46" s="255"/>
      <c r="DE46" s="173">
        <v>6.95</v>
      </c>
      <c r="DF46" s="174">
        <v>9.49</v>
      </c>
      <c r="DG46" s="175">
        <v>18.25</v>
      </c>
      <c r="DH46" s="175">
        <v>2.63</v>
      </c>
      <c r="DI46" s="175">
        <v>3726</v>
      </c>
      <c r="DJ46" s="175">
        <v>13831.14</v>
      </c>
      <c r="DK46" s="176">
        <v>1792.61</v>
      </c>
      <c r="DL46" s="173">
        <v>7.89</v>
      </c>
      <c r="DM46" s="174">
        <v>8.6</v>
      </c>
      <c r="DN46" s="175">
        <v>975.87</v>
      </c>
      <c r="DO46" s="175">
        <v>123.57</v>
      </c>
      <c r="DP46" s="175">
        <v>4963</v>
      </c>
      <c r="DQ46" s="175">
        <v>14806.97</v>
      </c>
      <c r="DR46" s="176">
        <v>1916.77</v>
      </c>
      <c r="DS46" s="185"/>
      <c r="DT46" s="8"/>
      <c r="DU46" s="8"/>
      <c r="DV46" s="8"/>
      <c r="DW46" s="8"/>
      <c r="DX46" s="8"/>
      <c r="DY46" s="186"/>
      <c r="DZ46" s="185"/>
      <c r="EA46" s="8"/>
      <c r="EB46" s="8"/>
      <c r="EC46" s="8"/>
      <c r="ED46" s="8"/>
      <c r="EE46" s="8"/>
      <c r="EF46" s="186"/>
      <c r="EG46" s="251">
        <v>8.81</v>
      </c>
      <c r="EH46" s="2">
        <v>9.7</v>
      </c>
      <c r="EI46" s="175">
        <v>2290.91</v>
      </c>
      <c r="EJ46" s="175">
        <v>259.87</v>
      </c>
      <c r="EK46" s="175">
        <v>0</v>
      </c>
      <c r="EL46" s="175">
        <v>17097.8</v>
      </c>
      <c r="EM46" s="176">
        <v>2177.9</v>
      </c>
      <c r="EN46" s="174">
        <v>7.82</v>
      </c>
      <c r="EO46" s="174">
        <v>8.44</v>
      </c>
      <c r="EP46" s="175">
        <v>2858.38</v>
      </c>
      <c r="EQ46" s="175">
        <v>365.32</v>
      </c>
      <c r="ER46" s="175">
        <v>0</v>
      </c>
      <c r="ES46" s="175">
        <v>19956.12</v>
      </c>
      <c r="ET46" s="175">
        <v>2545.15</v>
      </c>
      <c r="EU46" s="173">
        <v>7.9</v>
      </c>
      <c r="EV46" s="174">
        <v>8.55</v>
      </c>
      <c r="EW46" s="175">
        <v>1686.45</v>
      </c>
      <c r="EX46" s="175">
        <v>213.48</v>
      </c>
      <c r="EY46" s="175">
        <v>0</v>
      </c>
      <c r="EZ46" s="175">
        <v>21642.49</v>
      </c>
      <c r="FA46" s="176">
        <v>2759.43</v>
      </c>
      <c r="FB46" s="173">
        <v>7.81</v>
      </c>
      <c r="FC46" s="174">
        <v>8.44</v>
      </c>
      <c r="FD46" s="175">
        <v>2300.59</v>
      </c>
      <c r="FE46" s="175">
        <v>294.42</v>
      </c>
      <c r="FF46" s="175">
        <v>0</v>
      </c>
      <c r="FG46" s="175">
        <v>23942.92</v>
      </c>
      <c r="FH46" s="175">
        <v>3055.69</v>
      </c>
      <c r="FI46" s="173">
        <v>8.01</v>
      </c>
      <c r="FJ46" s="174">
        <v>8.69</v>
      </c>
      <c r="FK46" s="175">
        <v>1683.79</v>
      </c>
      <c r="FL46" s="175">
        <v>210.21</v>
      </c>
      <c r="FM46" s="175">
        <v>0</v>
      </c>
      <c r="FN46" s="175">
        <v>25626.59</v>
      </c>
      <c r="FO46" s="176">
        <v>3267.16</v>
      </c>
      <c r="FP46" s="8"/>
      <c r="FQ46" s="182">
        <f t="shared" si="28"/>
        <v>14519.050000000003</v>
      </c>
      <c r="FR46" s="175">
        <f t="shared" si="28"/>
        <v>1825.0800000000002</v>
      </c>
      <c r="FS46" s="174">
        <f t="shared" si="24"/>
        <v>7.955295110351328</v>
      </c>
      <c r="FT46" s="175">
        <f t="shared" si="25"/>
        <v>606.9216750418766</v>
      </c>
      <c r="FU46" s="183">
        <f t="shared" si="16"/>
        <v>2366.9945326633188</v>
      </c>
      <c r="FV46" s="8"/>
      <c r="FW46" s="173">
        <v>7.9</v>
      </c>
      <c r="FX46" s="174">
        <v>8.76</v>
      </c>
      <c r="FY46" s="175">
        <v>2682.05</v>
      </c>
      <c r="FZ46" s="175">
        <v>339.29</v>
      </c>
      <c r="GA46" s="175">
        <v>0</v>
      </c>
      <c r="GB46" s="175">
        <v>28308.68</v>
      </c>
      <c r="GC46" s="176">
        <v>3609.48</v>
      </c>
      <c r="GD46" s="173">
        <v>7.67</v>
      </c>
      <c r="GE46" s="174">
        <v>8.48</v>
      </c>
      <c r="GF46" s="175">
        <v>1127.52</v>
      </c>
      <c r="GG46" s="175">
        <v>146.91</v>
      </c>
      <c r="GH46" s="175"/>
      <c r="GI46" s="175">
        <v>29436.22</v>
      </c>
      <c r="GJ46" s="175">
        <v>3757.92</v>
      </c>
      <c r="GK46" s="173">
        <v>7.92</v>
      </c>
      <c r="GL46" s="174">
        <v>8.53</v>
      </c>
      <c r="GM46" s="175">
        <v>1678.93</v>
      </c>
      <c r="GN46" s="175">
        <v>212.1</v>
      </c>
      <c r="GO46" s="175">
        <v>0</v>
      </c>
      <c r="GP46" s="175">
        <v>31115.02</v>
      </c>
      <c r="GQ46" s="176">
        <v>3971</v>
      </c>
      <c r="GR46" s="173">
        <v>8.16</v>
      </c>
      <c r="GS46" s="174">
        <v>8.79</v>
      </c>
      <c r="GT46" s="175">
        <v>2117.37</v>
      </c>
      <c r="GU46" s="175">
        <v>259.48</v>
      </c>
      <c r="GV46" s="175">
        <v>0</v>
      </c>
      <c r="GW46" s="175">
        <v>33232.31</v>
      </c>
      <c r="GX46" s="175">
        <v>4231.58</v>
      </c>
      <c r="GY46" s="173">
        <v>7.75</v>
      </c>
      <c r="GZ46" s="174">
        <v>8.29</v>
      </c>
      <c r="HA46" s="175">
        <v>2014.73</v>
      </c>
      <c r="HB46" s="175">
        <v>259.76</v>
      </c>
      <c r="HC46" s="175"/>
      <c r="HD46" s="175">
        <v>35246.99</v>
      </c>
      <c r="HE46" s="176">
        <v>4492.55</v>
      </c>
      <c r="HF46" s="173">
        <v>7.96</v>
      </c>
      <c r="HG46" s="174">
        <v>8.61</v>
      </c>
      <c r="HH46" s="175">
        <v>1946.52</v>
      </c>
      <c r="HI46" s="175">
        <v>244.38</v>
      </c>
      <c r="HJ46" s="175">
        <v>0</v>
      </c>
      <c r="HK46" s="175">
        <v>37193.41</v>
      </c>
      <c r="HL46" s="175">
        <v>4737.71</v>
      </c>
      <c r="HM46" s="173">
        <v>7.78</v>
      </c>
      <c r="HN46" s="174">
        <v>8.43</v>
      </c>
      <c r="HO46" s="175">
        <v>2485.82</v>
      </c>
      <c r="HP46" s="175">
        <v>319.42</v>
      </c>
      <c r="HQ46" s="175">
        <v>0</v>
      </c>
      <c r="HR46" s="175">
        <v>39679.13</v>
      </c>
      <c r="HS46" s="176">
        <v>5058.39</v>
      </c>
      <c r="HT46" s="8"/>
      <c r="HU46" s="173">
        <f t="shared" si="17"/>
        <v>7.85</v>
      </c>
      <c r="HV46" s="174">
        <f t="shared" si="18"/>
        <v>8.691363636363636</v>
      </c>
      <c r="HW46" s="202">
        <f t="shared" si="19"/>
        <v>46009.31</v>
      </c>
      <c r="HX46" s="175">
        <f t="shared" si="19"/>
        <v>5544.710000000001</v>
      </c>
      <c r="HY46" s="210">
        <f t="shared" si="1"/>
        <v>0.3149078726968174</v>
      </c>
      <c r="HZ46" s="175">
        <f t="shared" si="2"/>
        <v>2162.0420938023444</v>
      </c>
      <c r="IA46" s="183">
        <f t="shared" si="20"/>
        <v>8323.862061139027</v>
      </c>
      <c r="IB46" s="194"/>
      <c r="IC46" s="211">
        <f t="shared" si="36"/>
        <v>23942.92</v>
      </c>
      <c r="ID46" s="212">
        <f t="shared" si="3"/>
        <v>31956.370000000003</v>
      </c>
      <c r="IE46" s="175">
        <f t="shared" si="35"/>
        <v>3267.16</v>
      </c>
      <c r="IF46" s="176">
        <f t="shared" si="4"/>
        <v>3763.370000000001</v>
      </c>
      <c r="IG46" s="175"/>
      <c r="IH46" s="211">
        <f t="shared" si="5"/>
        <v>743.3793634840872</v>
      </c>
      <c r="II46" s="176">
        <f t="shared" si="6"/>
        <v>1589.4557956448907</v>
      </c>
    </row>
    <row r="47" spans="1:243" s="171" customFormat="1" ht="12.75">
      <c r="A47" s="171" t="s">
        <v>45</v>
      </c>
      <c r="B47" s="172" t="s">
        <v>97</v>
      </c>
      <c r="C47" s="171">
        <v>5.97</v>
      </c>
      <c r="D47" s="173"/>
      <c r="E47" s="174"/>
      <c r="F47" s="175"/>
      <c r="G47" s="175"/>
      <c r="H47" s="175"/>
      <c r="I47" s="175"/>
      <c r="J47" s="176"/>
      <c r="K47" s="173"/>
      <c r="L47" s="174"/>
      <c r="M47" s="175"/>
      <c r="N47" s="175"/>
      <c r="O47" s="175"/>
      <c r="P47" s="175"/>
      <c r="Q47" s="176"/>
      <c r="R47" s="177"/>
      <c r="S47" s="2"/>
      <c r="T47" s="175"/>
      <c r="U47" s="175"/>
      <c r="V47" s="175"/>
      <c r="W47" s="175"/>
      <c r="X47" s="176"/>
      <c r="Y47" s="173">
        <v>8.4</v>
      </c>
      <c r="Z47" s="174">
        <v>9.05</v>
      </c>
      <c r="AA47" s="175">
        <v>700</v>
      </c>
      <c r="AB47" s="175">
        <v>83.33</v>
      </c>
      <c r="AC47" s="175">
        <v>1570</v>
      </c>
      <c r="AD47" s="175">
        <v>700.07</v>
      </c>
      <c r="AE47" s="176">
        <v>83.47</v>
      </c>
      <c r="AF47" s="177"/>
      <c r="AG47" s="2"/>
      <c r="AH47" s="2"/>
      <c r="AI47" s="2"/>
      <c r="AJ47" s="2"/>
      <c r="AK47" s="2"/>
      <c r="AL47" s="178"/>
      <c r="AM47" s="173"/>
      <c r="AN47" s="174"/>
      <c r="AO47" s="175"/>
      <c r="AP47" s="175"/>
      <c r="AQ47" s="175"/>
      <c r="AR47" s="175"/>
      <c r="AS47" s="176"/>
      <c r="AT47" s="179">
        <v>8.06</v>
      </c>
      <c r="AU47" s="180">
        <v>8.96</v>
      </c>
      <c r="AV47" s="175">
        <v>2924</v>
      </c>
      <c r="AW47" s="175"/>
      <c r="AX47" s="175">
        <v>4240</v>
      </c>
      <c r="AY47" s="175"/>
      <c r="AZ47" s="176"/>
      <c r="BA47" s="179">
        <v>7.86</v>
      </c>
      <c r="BB47" s="180">
        <v>8.77</v>
      </c>
      <c r="BC47" s="175">
        <v>3769.48</v>
      </c>
      <c r="BD47" s="175">
        <v>479.73</v>
      </c>
      <c r="BE47" s="175">
        <v>4724.79</v>
      </c>
      <c r="BF47" s="175">
        <v>3769.37</v>
      </c>
      <c r="BG47" s="176">
        <v>481.33</v>
      </c>
      <c r="BH47" s="179">
        <v>7.66</v>
      </c>
      <c r="BI47" s="180">
        <v>8.6</v>
      </c>
      <c r="BJ47" s="175">
        <v>1586</v>
      </c>
      <c r="BK47" s="175">
        <v>207</v>
      </c>
      <c r="BL47" s="175">
        <v>5566</v>
      </c>
      <c r="BM47" s="175">
        <v>1586</v>
      </c>
      <c r="BN47" s="176">
        <v>208</v>
      </c>
      <c r="BO47" s="179">
        <v>7.67</v>
      </c>
      <c r="BP47" s="180">
        <v>8.6</v>
      </c>
      <c r="BQ47" s="175">
        <v>1459</v>
      </c>
      <c r="BR47" s="175">
        <v>190</v>
      </c>
      <c r="BS47" s="175">
        <v>5355</v>
      </c>
      <c r="BT47" s="175">
        <v>3046</v>
      </c>
      <c r="BU47" s="175">
        <v>399</v>
      </c>
      <c r="BV47" s="179">
        <v>7.61</v>
      </c>
      <c r="BW47" s="180">
        <v>8.57</v>
      </c>
      <c r="BX47" s="175">
        <v>1158.8</v>
      </c>
      <c r="BY47" s="175">
        <v>152.29</v>
      </c>
      <c r="BZ47" s="181">
        <v>5403.87</v>
      </c>
      <c r="CA47" s="175">
        <v>4204.98</v>
      </c>
      <c r="CB47" s="176">
        <v>553.02</v>
      </c>
      <c r="CC47" s="175"/>
      <c r="CD47" s="182">
        <f t="shared" si="7"/>
        <v>11597.279999999999</v>
      </c>
      <c r="CE47" s="175">
        <f t="shared" si="7"/>
        <v>1112.3500000000001</v>
      </c>
      <c r="CF47" s="174">
        <f t="shared" si="8"/>
        <v>10.425927091293206</v>
      </c>
      <c r="CG47" s="175">
        <f t="shared" si="9"/>
        <v>830.2429648241205</v>
      </c>
      <c r="CH47" s="183">
        <f t="shared" si="10"/>
        <v>3154.9232663316575</v>
      </c>
      <c r="CI47" s="8"/>
      <c r="CJ47" s="179">
        <v>7.61</v>
      </c>
      <c r="CK47" s="180">
        <v>8.59</v>
      </c>
      <c r="CL47" s="175">
        <v>1607.04</v>
      </c>
      <c r="CM47" s="175">
        <v>211.14</v>
      </c>
      <c r="CN47" s="181">
        <v>5465.33</v>
      </c>
      <c r="CO47" s="175">
        <v>5811.95</v>
      </c>
      <c r="CP47" s="176">
        <v>765.15</v>
      </c>
      <c r="CQ47" s="179">
        <v>7.67</v>
      </c>
      <c r="CR47" s="180">
        <v>8.64</v>
      </c>
      <c r="CS47" s="175">
        <v>1662.18</v>
      </c>
      <c r="CT47" s="175">
        <v>216.7</v>
      </c>
      <c r="CU47" s="181">
        <v>5341</v>
      </c>
      <c r="CV47" s="175">
        <v>7474.05</v>
      </c>
      <c r="CW47" s="176">
        <v>982.91</v>
      </c>
      <c r="CX47" s="179">
        <v>7.94</v>
      </c>
      <c r="CY47" s="180">
        <v>8.93</v>
      </c>
      <c r="CZ47" s="175">
        <v>2302.31</v>
      </c>
      <c r="DA47" s="175">
        <v>289.81</v>
      </c>
      <c r="DB47" s="175">
        <v>5492</v>
      </c>
      <c r="DC47" s="175">
        <v>9776.16</v>
      </c>
      <c r="DD47" s="176">
        <v>1274.37</v>
      </c>
      <c r="DE47" s="173">
        <v>7.83</v>
      </c>
      <c r="DF47" s="174">
        <v>8.79</v>
      </c>
      <c r="DG47" s="175">
        <v>1222.29</v>
      </c>
      <c r="DH47" s="175">
        <v>156.1</v>
      </c>
      <c r="DI47" s="175">
        <v>5524</v>
      </c>
      <c r="DJ47" s="175">
        <v>10998.44</v>
      </c>
      <c r="DK47" s="176">
        <v>1431.03</v>
      </c>
      <c r="DL47" s="173">
        <v>8.09</v>
      </c>
      <c r="DM47" s="174">
        <v>9.09</v>
      </c>
      <c r="DN47" s="175">
        <v>1265.69</v>
      </c>
      <c r="DO47" s="175">
        <v>156.36</v>
      </c>
      <c r="DP47" s="175">
        <v>5313</v>
      </c>
      <c r="DQ47" s="175">
        <v>12264.1</v>
      </c>
      <c r="DR47" s="201">
        <v>1587.91</v>
      </c>
      <c r="DS47" s="185"/>
      <c r="DT47" s="8"/>
      <c r="DU47" s="8"/>
      <c r="DV47" s="256"/>
      <c r="DW47" s="256"/>
      <c r="DX47" s="256"/>
      <c r="DY47" s="257"/>
      <c r="DZ47" s="185"/>
      <c r="EA47" s="8"/>
      <c r="EB47" s="8"/>
      <c r="EC47" s="256"/>
      <c r="ED47" s="256"/>
      <c r="EE47" s="256"/>
      <c r="EF47" s="257"/>
      <c r="EG47" s="251">
        <v>8.61</v>
      </c>
      <c r="EH47" s="2">
        <v>9.62</v>
      </c>
      <c r="EI47" s="175">
        <v>2026.09</v>
      </c>
      <c r="EJ47" s="175">
        <v>235.17</v>
      </c>
      <c r="EK47" s="175">
        <v>0</v>
      </c>
      <c r="EL47" s="175">
        <v>14290.31</v>
      </c>
      <c r="EM47" s="176">
        <v>1824.39</v>
      </c>
      <c r="EN47" s="209"/>
      <c r="EO47" s="209"/>
      <c r="EP47" s="8"/>
      <c r="EQ47" s="8"/>
      <c r="ER47" s="8"/>
      <c r="ES47" s="8"/>
      <c r="ET47" s="8"/>
      <c r="EU47" s="173">
        <v>7.44</v>
      </c>
      <c r="EV47" s="174">
        <v>8.99</v>
      </c>
      <c r="EW47" s="175">
        <v>922.56</v>
      </c>
      <c r="EX47" s="175">
        <v>123.96</v>
      </c>
      <c r="EY47" s="175">
        <v>0</v>
      </c>
      <c r="EZ47" s="175">
        <v>16399</v>
      </c>
      <c r="FA47" s="176">
        <v>2111.62</v>
      </c>
      <c r="FB47" s="173">
        <v>7.44</v>
      </c>
      <c r="FC47" s="174">
        <v>9.02</v>
      </c>
      <c r="FD47" s="175">
        <v>1100.04</v>
      </c>
      <c r="FE47" s="175">
        <v>147.79</v>
      </c>
      <c r="FF47" s="175">
        <v>0</v>
      </c>
      <c r="FG47" s="175">
        <v>17498.92</v>
      </c>
      <c r="FH47" s="175">
        <v>2260.08</v>
      </c>
      <c r="FI47" s="173">
        <v>7.37</v>
      </c>
      <c r="FJ47" s="174">
        <v>8.97</v>
      </c>
      <c r="FK47" s="175">
        <v>801.49</v>
      </c>
      <c r="FL47" s="175">
        <v>108.72</v>
      </c>
      <c r="FM47" s="175">
        <v>0</v>
      </c>
      <c r="FN47" s="175">
        <v>18300.43</v>
      </c>
      <c r="FO47" s="176">
        <v>2369.56</v>
      </c>
      <c r="FP47" s="8"/>
      <c r="FQ47" s="182">
        <f t="shared" si="28"/>
        <v>12909.69</v>
      </c>
      <c r="FR47" s="175">
        <f t="shared" si="28"/>
        <v>1645.7500000000002</v>
      </c>
      <c r="FS47" s="174">
        <f t="shared" si="24"/>
        <v>7.844259456174996</v>
      </c>
      <c r="FT47" s="175">
        <f t="shared" si="25"/>
        <v>516.6771356783918</v>
      </c>
      <c r="FU47" s="183">
        <f t="shared" si="16"/>
        <v>2015.040829145728</v>
      </c>
      <c r="FV47" s="8"/>
      <c r="FW47" s="173">
        <v>7.08</v>
      </c>
      <c r="FX47" s="174">
        <v>8.93</v>
      </c>
      <c r="FY47" s="175">
        <v>1343.35</v>
      </c>
      <c r="FZ47" s="175">
        <v>189.67</v>
      </c>
      <c r="GA47" s="175">
        <v>0</v>
      </c>
      <c r="GB47" s="175">
        <v>19643.65</v>
      </c>
      <c r="GC47" s="176">
        <v>2560.4</v>
      </c>
      <c r="GD47" s="173">
        <v>7.09</v>
      </c>
      <c r="GE47" s="174">
        <v>8.74</v>
      </c>
      <c r="GF47" s="175">
        <v>934.54</v>
      </c>
      <c r="GG47" s="175">
        <v>131.77</v>
      </c>
      <c r="GH47" s="175"/>
      <c r="GI47" s="175">
        <v>20578.15</v>
      </c>
      <c r="GJ47" s="175">
        <v>2692.98</v>
      </c>
      <c r="GK47" s="173">
        <v>7.08</v>
      </c>
      <c r="GL47" s="174">
        <v>8.56</v>
      </c>
      <c r="GM47" s="175">
        <v>686.82</v>
      </c>
      <c r="GN47" s="175">
        <v>97.04</v>
      </c>
      <c r="GO47" s="175">
        <v>0</v>
      </c>
      <c r="GP47" s="175">
        <v>21264.91</v>
      </c>
      <c r="GQ47" s="176">
        <v>2790.71</v>
      </c>
      <c r="GR47" s="173">
        <v>7.6</v>
      </c>
      <c r="GS47" s="174">
        <v>8.85</v>
      </c>
      <c r="GT47" s="175">
        <v>1052.44</v>
      </c>
      <c r="GU47" s="175">
        <v>138.52</v>
      </c>
      <c r="GV47" s="175">
        <v>0</v>
      </c>
      <c r="GW47" s="175">
        <v>22317.26</v>
      </c>
      <c r="GX47" s="175">
        <v>2929.82</v>
      </c>
      <c r="GY47" s="173">
        <v>7.59</v>
      </c>
      <c r="GZ47" s="174">
        <v>9.06</v>
      </c>
      <c r="HA47" s="175">
        <v>824.46</v>
      </c>
      <c r="HB47" s="175">
        <v>108.62</v>
      </c>
      <c r="HC47" s="175"/>
      <c r="HD47" s="175">
        <v>23141.72</v>
      </c>
      <c r="HE47" s="176">
        <v>3039.29</v>
      </c>
      <c r="HF47" s="173">
        <v>7.96</v>
      </c>
      <c r="HG47" s="174">
        <v>9.16</v>
      </c>
      <c r="HH47" s="175">
        <v>1175.44</v>
      </c>
      <c r="HI47" s="175">
        <v>147.62</v>
      </c>
      <c r="HJ47" s="175">
        <v>0</v>
      </c>
      <c r="HK47" s="175">
        <v>24317.11</v>
      </c>
      <c r="HL47" s="175">
        <v>3187.48</v>
      </c>
      <c r="HM47" s="173">
        <v>7.63</v>
      </c>
      <c r="HN47" s="174">
        <v>8.88</v>
      </c>
      <c r="HO47" s="175">
        <v>1438.92</v>
      </c>
      <c r="HP47" s="175">
        <v>188.62</v>
      </c>
      <c r="HQ47" s="175">
        <v>0</v>
      </c>
      <c r="HR47" s="175">
        <v>25755.88</v>
      </c>
      <c r="HS47" s="176">
        <v>3377.74</v>
      </c>
      <c r="HT47" s="8"/>
      <c r="HU47" s="173">
        <f t="shared" si="17"/>
        <v>7.695000000000001</v>
      </c>
      <c r="HV47" s="174">
        <f t="shared" si="18"/>
        <v>8.880454545454548</v>
      </c>
      <c r="HW47" s="202">
        <f t="shared" si="19"/>
        <v>31962.940000000002</v>
      </c>
      <c r="HX47" s="175">
        <f t="shared" si="19"/>
        <v>3759.9599999999996</v>
      </c>
      <c r="HY47" s="210">
        <f t="shared" si="1"/>
        <v>0.2889447236180907</v>
      </c>
      <c r="HZ47" s="175">
        <f t="shared" si="2"/>
        <v>1593.9662981574552</v>
      </c>
      <c r="IA47" s="183">
        <f t="shared" si="20"/>
        <v>6136.770247906203</v>
      </c>
      <c r="IB47" s="194"/>
      <c r="IC47" s="211">
        <f t="shared" si="36"/>
        <v>17498.92</v>
      </c>
      <c r="ID47" s="212">
        <f t="shared" si="3"/>
        <v>24506.97</v>
      </c>
      <c r="IE47" s="175">
        <f t="shared" si="35"/>
        <v>2369.56</v>
      </c>
      <c r="IF47" s="176">
        <f t="shared" si="4"/>
        <v>2758.1</v>
      </c>
      <c r="IG47" s="175"/>
      <c r="IH47" s="211">
        <f t="shared" si="5"/>
        <v>561.5823785594639</v>
      </c>
      <c r="II47" s="176">
        <f t="shared" si="6"/>
        <v>1346.920100502513</v>
      </c>
    </row>
    <row r="48" spans="1:243" s="171" customFormat="1" ht="12.75">
      <c r="A48" s="171" t="s">
        <v>45</v>
      </c>
      <c r="B48" s="172" t="s">
        <v>98</v>
      </c>
      <c r="C48" s="171">
        <v>5.97</v>
      </c>
      <c r="D48" s="173"/>
      <c r="E48" s="174"/>
      <c r="F48" s="175"/>
      <c r="G48" s="175"/>
      <c r="H48" s="175"/>
      <c r="I48" s="175"/>
      <c r="J48" s="176"/>
      <c r="K48" s="173"/>
      <c r="L48" s="174"/>
      <c r="M48" s="175"/>
      <c r="N48" s="175"/>
      <c r="O48" s="175"/>
      <c r="P48" s="175"/>
      <c r="Q48" s="176"/>
      <c r="R48" s="177"/>
      <c r="S48" s="2"/>
      <c r="T48" s="175"/>
      <c r="U48" s="175"/>
      <c r="V48" s="175"/>
      <c r="W48" s="175"/>
      <c r="X48" s="176"/>
      <c r="Y48" s="173">
        <v>7.83</v>
      </c>
      <c r="Z48" s="174">
        <v>8.82</v>
      </c>
      <c r="AA48" s="175">
        <v>1915.03</v>
      </c>
      <c r="AB48" s="175">
        <v>244.43</v>
      </c>
      <c r="AC48" s="175">
        <v>3483</v>
      </c>
      <c r="AD48" s="175">
        <v>1914.97</v>
      </c>
      <c r="AE48" s="176">
        <v>245.54</v>
      </c>
      <c r="AF48" s="177"/>
      <c r="AG48" s="2"/>
      <c r="AH48" s="2"/>
      <c r="AI48" s="2"/>
      <c r="AJ48" s="2"/>
      <c r="AK48" s="2"/>
      <c r="AL48" s="178"/>
      <c r="AM48" s="173"/>
      <c r="AN48" s="174"/>
      <c r="AO48" s="175"/>
      <c r="AP48" s="175"/>
      <c r="AQ48" s="175"/>
      <c r="AR48" s="175"/>
      <c r="AS48" s="176"/>
      <c r="AT48" s="179">
        <v>8.42</v>
      </c>
      <c r="AU48" s="180">
        <v>9.52</v>
      </c>
      <c r="AV48" s="175">
        <v>4548</v>
      </c>
      <c r="AW48" s="175"/>
      <c r="AX48" s="175">
        <v>3856</v>
      </c>
      <c r="AY48" s="175"/>
      <c r="AZ48" s="176"/>
      <c r="BA48" s="179">
        <v>8.42</v>
      </c>
      <c r="BB48" s="180">
        <v>9.59</v>
      </c>
      <c r="BC48" s="175">
        <v>5904.26</v>
      </c>
      <c r="BD48" s="175">
        <v>701.18</v>
      </c>
      <c r="BE48" s="175">
        <v>4100</v>
      </c>
      <c r="BF48" s="175">
        <v>5904.23</v>
      </c>
      <c r="BG48" s="176">
        <v>704.92</v>
      </c>
      <c r="BH48" s="179">
        <v>8.4</v>
      </c>
      <c r="BI48" s="180">
        <v>9.58</v>
      </c>
      <c r="BJ48" s="175">
        <v>7625</v>
      </c>
      <c r="BK48" s="175">
        <v>907</v>
      </c>
      <c r="BL48" s="175">
        <v>4193</v>
      </c>
      <c r="BM48" s="175">
        <v>7625</v>
      </c>
      <c r="BN48" s="176">
        <v>912</v>
      </c>
      <c r="BO48" s="179">
        <v>8.17</v>
      </c>
      <c r="BP48" s="180">
        <v>9.45</v>
      </c>
      <c r="BQ48" s="175">
        <v>1474</v>
      </c>
      <c r="BR48" s="175">
        <v>180</v>
      </c>
      <c r="BS48" s="175">
        <v>4580</v>
      </c>
      <c r="BT48" s="175">
        <v>9100</v>
      </c>
      <c r="BU48" s="175">
        <v>1094</v>
      </c>
      <c r="BV48" s="179">
        <v>8.22</v>
      </c>
      <c r="BW48" s="180">
        <v>9.51</v>
      </c>
      <c r="BX48" s="175">
        <v>1121.54</v>
      </c>
      <c r="BY48" s="175">
        <v>136.39</v>
      </c>
      <c r="BZ48" s="181">
        <v>4254.86</v>
      </c>
      <c r="CA48" s="175">
        <v>10221.6</v>
      </c>
      <c r="CB48" s="176">
        <v>1231.91</v>
      </c>
      <c r="CC48" s="175"/>
      <c r="CD48" s="182">
        <f t="shared" si="7"/>
        <v>22587.83</v>
      </c>
      <c r="CE48" s="175">
        <f t="shared" si="7"/>
        <v>2169</v>
      </c>
      <c r="CF48" s="174">
        <f t="shared" si="8"/>
        <v>10.413937298294146</v>
      </c>
      <c r="CG48" s="175">
        <f t="shared" si="9"/>
        <v>1614.5561139028482</v>
      </c>
      <c r="CH48" s="183">
        <f t="shared" si="10"/>
        <v>6135.313232830823</v>
      </c>
      <c r="CI48" s="8"/>
      <c r="CJ48" s="179">
        <v>8.21</v>
      </c>
      <c r="CK48" s="180">
        <v>9.59</v>
      </c>
      <c r="CL48" s="175">
        <v>1516.87</v>
      </c>
      <c r="CM48" s="175">
        <v>184.75</v>
      </c>
      <c r="CN48" s="181">
        <v>4310.85</v>
      </c>
      <c r="CO48" s="175">
        <v>11738.4</v>
      </c>
      <c r="CP48" s="176">
        <v>1417.71</v>
      </c>
      <c r="CQ48" s="179">
        <v>8.28</v>
      </c>
      <c r="CR48" s="180">
        <v>9.68</v>
      </c>
      <c r="CS48" s="175">
        <v>1533.81</v>
      </c>
      <c r="CT48" s="175">
        <v>185.32</v>
      </c>
      <c r="CU48" s="181">
        <v>4162.84</v>
      </c>
      <c r="CV48" s="175">
        <v>13272.24</v>
      </c>
      <c r="CW48" s="176">
        <v>1604.38</v>
      </c>
      <c r="CX48" s="179">
        <v>8.71</v>
      </c>
      <c r="CY48" s="180">
        <v>10.04</v>
      </c>
      <c r="CZ48" s="175">
        <v>1874.44</v>
      </c>
      <c r="DA48" s="175">
        <v>215.3</v>
      </c>
      <c r="DB48" s="175">
        <v>4343</v>
      </c>
      <c r="DC48" s="175">
        <v>15146.65</v>
      </c>
      <c r="DD48" s="176">
        <v>1821.3</v>
      </c>
      <c r="DE48" s="173">
        <v>8.71</v>
      </c>
      <c r="DF48" s="174">
        <v>10.08</v>
      </c>
      <c r="DG48" s="175">
        <v>1151.54</v>
      </c>
      <c r="DH48" s="175">
        <v>132.2</v>
      </c>
      <c r="DI48" s="175">
        <v>4205</v>
      </c>
      <c r="DJ48" s="175">
        <v>16298.05</v>
      </c>
      <c r="DK48" s="176">
        <v>1954.6</v>
      </c>
      <c r="DL48" s="173">
        <v>8.94</v>
      </c>
      <c r="DM48" s="174">
        <v>10.24</v>
      </c>
      <c r="DN48" s="175">
        <v>1466.55</v>
      </c>
      <c r="DO48" s="175">
        <v>164.1</v>
      </c>
      <c r="DP48" s="175">
        <v>4069</v>
      </c>
      <c r="DQ48" s="175">
        <v>17764.51</v>
      </c>
      <c r="DR48" s="176">
        <v>2119.58</v>
      </c>
      <c r="DS48" s="185"/>
      <c r="DT48" s="8"/>
      <c r="DU48" s="8"/>
      <c r="DV48" s="8"/>
      <c r="DW48" s="8"/>
      <c r="DX48" s="8"/>
      <c r="DY48" s="186"/>
      <c r="DZ48" s="185"/>
      <c r="EA48" s="8"/>
      <c r="EB48" s="8"/>
      <c r="EC48" s="8"/>
      <c r="ED48" s="8"/>
      <c r="EE48" s="8"/>
      <c r="EF48" s="186"/>
      <c r="EG48" s="251">
        <v>9.14</v>
      </c>
      <c r="EH48" s="2">
        <v>10.31</v>
      </c>
      <c r="EI48" s="175">
        <v>2484.14</v>
      </c>
      <c r="EJ48" s="175">
        <v>271.86</v>
      </c>
      <c r="EK48" s="175">
        <v>0</v>
      </c>
      <c r="EL48" s="175">
        <v>20248.63</v>
      </c>
      <c r="EM48" s="176">
        <v>2392.99</v>
      </c>
      <c r="EN48" s="174">
        <v>8.11</v>
      </c>
      <c r="EO48" s="174">
        <v>9.9</v>
      </c>
      <c r="EP48" s="175">
        <v>1082.02</v>
      </c>
      <c r="EQ48" s="175">
        <v>133.43</v>
      </c>
      <c r="ER48" s="175">
        <v>0</v>
      </c>
      <c r="ES48" s="175">
        <v>2130.63</v>
      </c>
      <c r="ET48" s="175">
        <v>2528.45</v>
      </c>
      <c r="EU48" s="173">
        <v>8.18</v>
      </c>
      <c r="EV48" s="174">
        <v>9.47</v>
      </c>
      <c r="EW48" s="175">
        <v>1371.71</v>
      </c>
      <c r="EX48" s="175">
        <v>167.63</v>
      </c>
      <c r="EY48" s="175">
        <v>0</v>
      </c>
      <c r="EZ48" s="175">
        <v>22702.25</v>
      </c>
      <c r="FA48" s="176">
        <v>2696.96</v>
      </c>
      <c r="FB48" s="173">
        <v>7.86</v>
      </c>
      <c r="FC48" s="174">
        <v>9.19</v>
      </c>
      <c r="FD48" s="175">
        <v>1526.4</v>
      </c>
      <c r="FE48" s="175">
        <v>194.25</v>
      </c>
      <c r="FF48" s="175">
        <v>0</v>
      </c>
      <c r="FG48" s="175">
        <v>24228.7</v>
      </c>
      <c r="FH48" s="175">
        <v>2893.56</v>
      </c>
      <c r="FI48" s="185"/>
      <c r="FJ48" s="8"/>
      <c r="FK48" s="8"/>
      <c r="FL48" s="8"/>
      <c r="FM48" s="8"/>
      <c r="FN48" s="8"/>
      <c r="FO48" s="186"/>
      <c r="FP48" s="8"/>
      <c r="FQ48" s="182">
        <f t="shared" si="28"/>
        <v>14007.480000000001</v>
      </c>
      <c r="FR48" s="175">
        <f t="shared" si="28"/>
        <v>1648.8400000000001</v>
      </c>
      <c r="FS48" s="174">
        <f t="shared" si="24"/>
        <v>8.495354309696515</v>
      </c>
      <c r="FT48" s="175">
        <f t="shared" si="25"/>
        <v>697.4715577889451</v>
      </c>
      <c r="FU48" s="183">
        <f t="shared" si="16"/>
        <v>2720.139075376886</v>
      </c>
      <c r="FV48" s="8"/>
      <c r="FW48" s="173">
        <v>7.97</v>
      </c>
      <c r="FX48" s="174">
        <v>9.52</v>
      </c>
      <c r="FY48" s="175">
        <v>1949.17</v>
      </c>
      <c r="FZ48" s="175">
        <v>244.62</v>
      </c>
      <c r="GA48" s="175">
        <v>0</v>
      </c>
      <c r="GB48" s="175">
        <v>27463.83</v>
      </c>
      <c r="GC48" s="176">
        <v>3306.17</v>
      </c>
      <c r="GD48" s="173">
        <v>8.06</v>
      </c>
      <c r="GE48" s="174">
        <v>9.58</v>
      </c>
      <c r="GF48" s="175">
        <v>1455.43</v>
      </c>
      <c r="GG48" s="175">
        <v>180.54</v>
      </c>
      <c r="GH48" s="175"/>
      <c r="GI48" s="175">
        <v>28919.2</v>
      </c>
      <c r="GJ48" s="175">
        <v>3487.81</v>
      </c>
      <c r="GK48" s="173">
        <v>8.13</v>
      </c>
      <c r="GL48" s="174">
        <v>9.68</v>
      </c>
      <c r="GM48" s="175">
        <v>1186.19</v>
      </c>
      <c r="GN48" s="175">
        <v>145.95</v>
      </c>
      <c r="GO48" s="175">
        <v>0</v>
      </c>
      <c r="GP48" s="175">
        <v>30105.36</v>
      </c>
      <c r="GQ48" s="176">
        <v>3634.96</v>
      </c>
      <c r="GR48" s="173">
        <v>8.43</v>
      </c>
      <c r="GS48" s="174">
        <v>9.83</v>
      </c>
      <c r="GT48" s="175">
        <v>1565.18</v>
      </c>
      <c r="GU48" s="175">
        <v>185.63</v>
      </c>
      <c r="GV48" s="175">
        <v>0</v>
      </c>
      <c r="GW48" s="175">
        <v>31670.64</v>
      </c>
      <c r="GX48" s="175">
        <v>3821.8</v>
      </c>
      <c r="GY48" s="173">
        <v>8.71</v>
      </c>
      <c r="GZ48" s="174">
        <v>10.19</v>
      </c>
      <c r="HA48" s="175">
        <v>1636.96</v>
      </c>
      <c r="HB48" s="175">
        <v>187.86</v>
      </c>
      <c r="HC48" s="175"/>
      <c r="HD48" s="175">
        <v>33307.56</v>
      </c>
      <c r="HE48" s="176">
        <v>4011.19</v>
      </c>
      <c r="HF48" s="173">
        <v>8.71</v>
      </c>
      <c r="HG48" s="174">
        <v>10.3</v>
      </c>
      <c r="HH48" s="175">
        <v>1355.73</v>
      </c>
      <c r="HI48" s="175">
        <v>155.65</v>
      </c>
      <c r="HJ48" s="175">
        <v>0</v>
      </c>
      <c r="HK48" s="175">
        <v>34663.1</v>
      </c>
      <c r="HL48" s="175">
        <v>4167.48</v>
      </c>
      <c r="HM48" s="173">
        <v>8.49</v>
      </c>
      <c r="HN48" s="174">
        <v>10.55</v>
      </c>
      <c r="HO48" s="175">
        <v>1438.8</v>
      </c>
      <c r="HP48" s="175">
        <v>169.47</v>
      </c>
      <c r="HQ48" s="175">
        <v>0</v>
      </c>
      <c r="HR48" s="175">
        <v>36101.8</v>
      </c>
      <c r="HS48" s="176">
        <v>4338.06</v>
      </c>
      <c r="HT48" s="8"/>
      <c r="HU48" s="173">
        <f t="shared" si="17"/>
        <v>8.368181818181819</v>
      </c>
      <c r="HV48" s="174">
        <f t="shared" si="18"/>
        <v>9.755454545454546</v>
      </c>
      <c r="HW48" s="202">
        <f t="shared" si="19"/>
        <v>47182.77</v>
      </c>
      <c r="HX48" s="175">
        <f t="shared" si="19"/>
        <v>5087.56</v>
      </c>
      <c r="HY48" s="210">
        <f t="shared" si="1"/>
        <v>0.40170549718288434</v>
      </c>
      <c r="HZ48" s="175">
        <f t="shared" si="2"/>
        <v>2815.7515577889444</v>
      </c>
      <c r="IA48" s="183">
        <f t="shared" si="20"/>
        <v>10840.643497487436</v>
      </c>
      <c r="IB48" s="194"/>
      <c r="IC48" s="211">
        <f t="shared" si="36"/>
        <v>24228.7</v>
      </c>
      <c r="ID48" s="212">
        <f t="shared" si="3"/>
        <v>36595.31</v>
      </c>
      <c r="IE48" s="175">
        <f>FH48</f>
        <v>2893.56</v>
      </c>
      <c r="IF48" s="176">
        <f t="shared" si="4"/>
        <v>3817.8399999999997</v>
      </c>
      <c r="IG48" s="175"/>
      <c r="IH48" s="211">
        <f t="shared" si="5"/>
        <v>1164.848710217756</v>
      </c>
      <c r="II48" s="176">
        <f t="shared" si="6"/>
        <v>2312.027671691793</v>
      </c>
    </row>
    <row r="49" spans="1:243" s="171" customFormat="1" ht="12.75">
      <c r="A49" s="171" t="s">
        <v>45</v>
      </c>
      <c r="B49" s="172" t="s">
        <v>99</v>
      </c>
      <c r="C49" s="171">
        <v>5.97</v>
      </c>
      <c r="D49" s="173"/>
      <c r="E49" s="174"/>
      <c r="F49" s="175"/>
      <c r="G49" s="175"/>
      <c r="H49" s="175"/>
      <c r="I49" s="175"/>
      <c r="J49" s="176"/>
      <c r="K49" s="173"/>
      <c r="L49" s="174"/>
      <c r="M49" s="175"/>
      <c r="N49" s="175"/>
      <c r="O49" s="175"/>
      <c r="P49" s="175"/>
      <c r="Q49" s="176"/>
      <c r="R49" s="177"/>
      <c r="S49" s="2"/>
      <c r="T49" s="175"/>
      <c r="U49" s="175"/>
      <c r="V49" s="175"/>
      <c r="W49" s="175"/>
      <c r="X49" s="176"/>
      <c r="Y49" s="173">
        <v>8.49</v>
      </c>
      <c r="Z49" s="174">
        <v>9.29</v>
      </c>
      <c r="AA49" s="175">
        <v>569.38</v>
      </c>
      <c r="AB49" s="175">
        <v>67.02</v>
      </c>
      <c r="AC49" s="175">
        <v>763</v>
      </c>
      <c r="AD49" s="175">
        <v>569.33</v>
      </c>
      <c r="AE49" s="176">
        <v>67.02</v>
      </c>
      <c r="AF49" s="177"/>
      <c r="AG49" s="2"/>
      <c r="AH49" s="2"/>
      <c r="AI49" s="2"/>
      <c r="AJ49" s="2"/>
      <c r="AK49" s="2"/>
      <c r="AL49" s="178"/>
      <c r="AM49" s="173"/>
      <c r="AN49" s="174"/>
      <c r="AO49" s="175"/>
      <c r="AP49" s="175"/>
      <c r="AQ49" s="175"/>
      <c r="AR49" s="175"/>
      <c r="AS49" s="176"/>
      <c r="AT49" s="179">
        <v>7.74</v>
      </c>
      <c r="AU49" s="180">
        <v>8.62</v>
      </c>
      <c r="AV49" s="175">
        <v>2191</v>
      </c>
      <c r="AW49" s="175"/>
      <c r="AX49" s="175">
        <v>3849</v>
      </c>
      <c r="AY49" s="175"/>
      <c r="AZ49" s="176"/>
      <c r="BA49" s="179">
        <v>7.46</v>
      </c>
      <c r="BB49" s="180">
        <v>8.35</v>
      </c>
      <c r="BC49" s="175">
        <v>3450.66</v>
      </c>
      <c r="BD49" s="175">
        <v>462.52</v>
      </c>
      <c r="BE49" s="175">
        <v>4545</v>
      </c>
      <c r="BF49" s="175">
        <v>3450.43</v>
      </c>
      <c r="BG49" s="176">
        <v>464.64</v>
      </c>
      <c r="BH49" s="179">
        <v>7.36</v>
      </c>
      <c r="BI49" s="180">
        <v>8.24</v>
      </c>
      <c r="BJ49" s="175">
        <v>4239</v>
      </c>
      <c r="BK49" s="175">
        <v>575</v>
      </c>
      <c r="BL49" s="175">
        <v>4757</v>
      </c>
      <c r="BM49" s="175">
        <v>4239</v>
      </c>
      <c r="BN49" s="176">
        <v>578</v>
      </c>
      <c r="BO49" s="179">
        <v>6.96</v>
      </c>
      <c r="BP49" s="180">
        <v>7.88</v>
      </c>
      <c r="BQ49" s="175">
        <v>1017</v>
      </c>
      <c r="BR49" s="175">
        <v>146</v>
      </c>
      <c r="BS49" s="175">
        <v>5538</v>
      </c>
      <c r="BT49" s="175">
        <v>5256</v>
      </c>
      <c r="BU49" s="175">
        <v>725</v>
      </c>
      <c r="BV49" s="179">
        <v>6.84</v>
      </c>
      <c r="BW49" s="180">
        <v>7.72</v>
      </c>
      <c r="BX49" s="175">
        <v>955.31</v>
      </c>
      <c r="BY49" s="175">
        <v>139.73</v>
      </c>
      <c r="BZ49" s="181">
        <v>5467.34</v>
      </c>
      <c r="CA49" s="175">
        <v>6211.99</v>
      </c>
      <c r="CB49" s="176">
        <v>866.58</v>
      </c>
      <c r="CC49" s="175"/>
      <c r="CD49" s="182">
        <f t="shared" si="7"/>
        <v>12422.35</v>
      </c>
      <c r="CE49" s="175">
        <f t="shared" si="7"/>
        <v>1390.27</v>
      </c>
      <c r="CF49" s="174">
        <f t="shared" si="8"/>
        <v>8.935206830327923</v>
      </c>
      <c r="CG49" s="175">
        <f t="shared" si="9"/>
        <v>690.5256448911223</v>
      </c>
      <c r="CH49" s="183">
        <f t="shared" si="10"/>
        <v>2623.9974505862647</v>
      </c>
      <c r="CI49" s="8"/>
      <c r="CJ49" s="179">
        <v>6.88</v>
      </c>
      <c r="CK49" s="180">
        <v>7.79</v>
      </c>
      <c r="CL49" s="175">
        <v>1177.63</v>
      </c>
      <c r="CM49" s="175">
        <v>171.27</v>
      </c>
      <c r="CN49" s="181">
        <v>5425.3</v>
      </c>
      <c r="CO49" s="175">
        <v>7389.68</v>
      </c>
      <c r="CP49" s="176">
        <v>1039.12</v>
      </c>
      <c r="CQ49" s="179">
        <v>6.73</v>
      </c>
      <c r="CR49" s="180">
        <v>7.48</v>
      </c>
      <c r="CS49" s="175">
        <v>1204.28</v>
      </c>
      <c r="CT49" s="175">
        <v>178.86</v>
      </c>
      <c r="CU49" s="181">
        <v>5403</v>
      </c>
      <c r="CV49" s="175">
        <v>8593.83</v>
      </c>
      <c r="CW49" s="176">
        <v>1219.4</v>
      </c>
      <c r="CX49" s="179">
        <v>6.98</v>
      </c>
      <c r="CY49" s="180">
        <v>7.79</v>
      </c>
      <c r="CZ49" s="175">
        <v>1604.15</v>
      </c>
      <c r="DA49" s="175">
        <v>229.67</v>
      </c>
      <c r="DB49" s="175">
        <v>5405</v>
      </c>
      <c r="DC49" s="175">
        <v>10197.91</v>
      </c>
      <c r="DD49" s="176">
        <v>1450.61</v>
      </c>
      <c r="DE49" s="173">
        <v>7.03</v>
      </c>
      <c r="DF49" s="174">
        <v>7.81</v>
      </c>
      <c r="DG49" s="175">
        <v>824.45</v>
      </c>
      <c r="DH49" s="175">
        <v>117.21</v>
      </c>
      <c r="DI49" s="175">
        <v>5506</v>
      </c>
      <c r="DJ49" s="175">
        <v>11022.24</v>
      </c>
      <c r="DK49" s="176">
        <v>1568.51</v>
      </c>
      <c r="DL49" s="173">
        <v>7.39</v>
      </c>
      <c r="DM49" s="174">
        <v>8.17</v>
      </c>
      <c r="DN49" s="175">
        <v>1299.26</v>
      </c>
      <c r="DO49" s="175">
        <v>175.85</v>
      </c>
      <c r="DP49" s="175">
        <v>4885</v>
      </c>
      <c r="DQ49" s="175">
        <v>12321.54</v>
      </c>
      <c r="DR49" s="176">
        <v>1745.41</v>
      </c>
      <c r="DS49" s="185"/>
      <c r="DT49" s="8"/>
      <c r="DU49" s="8"/>
      <c r="DV49" s="8"/>
      <c r="DW49" s="8"/>
      <c r="DX49" s="8"/>
      <c r="DY49" s="186"/>
      <c r="DZ49" s="185"/>
      <c r="EA49" s="8"/>
      <c r="EB49" s="8"/>
      <c r="EC49" s="8"/>
      <c r="ED49" s="8"/>
      <c r="EE49" s="8"/>
      <c r="EF49" s="186"/>
      <c r="EG49" s="251">
        <v>8.47</v>
      </c>
      <c r="EH49" s="2">
        <v>9.57</v>
      </c>
      <c r="EI49" s="175">
        <v>2077.04</v>
      </c>
      <c r="EJ49" s="175">
        <v>245.12</v>
      </c>
      <c r="EK49" s="175">
        <v>0</v>
      </c>
      <c r="EL49" s="175">
        <v>14398.39</v>
      </c>
      <c r="EM49" s="176">
        <v>1991.81</v>
      </c>
      <c r="EN49" s="174">
        <v>7.26</v>
      </c>
      <c r="EO49" s="174">
        <v>8.31</v>
      </c>
      <c r="EP49" s="175">
        <v>1436.83</v>
      </c>
      <c r="EQ49" s="175">
        <v>197.77</v>
      </c>
      <c r="ER49" s="175">
        <v>0</v>
      </c>
      <c r="ES49" s="175">
        <v>15837.02</v>
      </c>
      <c r="ET49" s="175">
        <v>2190.97</v>
      </c>
      <c r="EU49" s="173">
        <v>7.22</v>
      </c>
      <c r="EV49" s="174">
        <v>8.23</v>
      </c>
      <c r="EW49" s="175">
        <v>931.17</v>
      </c>
      <c r="EX49" s="175">
        <v>129</v>
      </c>
      <c r="EY49" s="175">
        <v>0</v>
      </c>
      <c r="EZ49" s="175">
        <v>16768.31</v>
      </c>
      <c r="FA49" s="176">
        <v>2320.71</v>
      </c>
      <c r="FB49" s="173">
        <v>7.06</v>
      </c>
      <c r="FC49" s="174">
        <v>8.15</v>
      </c>
      <c r="FD49" s="175">
        <v>1115.62</v>
      </c>
      <c r="FE49" s="175">
        <v>158.01</v>
      </c>
      <c r="FF49" s="175">
        <v>0</v>
      </c>
      <c r="FG49" s="175">
        <v>17883.83</v>
      </c>
      <c r="FH49" s="175">
        <v>2480.8</v>
      </c>
      <c r="FI49" s="173">
        <v>7.13</v>
      </c>
      <c r="FJ49" s="174">
        <v>8.27</v>
      </c>
      <c r="FK49" s="175">
        <v>903.6</v>
      </c>
      <c r="FL49" s="175">
        <v>126.75</v>
      </c>
      <c r="FM49" s="175">
        <v>0</v>
      </c>
      <c r="FN49" s="175">
        <v>18787.39</v>
      </c>
      <c r="FO49" s="176">
        <v>2608.82</v>
      </c>
      <c r="FP49" s="8"/>
      <c r="FQ49" s="182">
        <f t="shared" si="28"/>
        <v>12574.03</v>
      </c>
      <c r="FR49" s="175">
        <f t="shared" si="28"/>
        <v>1729.51</v>
      </c>
      <c r="FS49" s="174">
        <f t="shared" si="24"/>
        <v>7.2702846470965765</v>
      </c>
      <c r="FT49" s="175">
        <f t="shared" si="25"/>
        <v>376.6926800670019</v>
      </c>
      <c r="FU49" s="183">
        <f t="shared" si="16"/>
        <v>1469.1014522613075</v>
      </c>
      <c r="FV49" s="8"/>
      <c r="FW49" s="173">
        <v>6.91</v>
      </c>
      <c r="FX49" s="174">
        <v>8.13</v>
      </c>
      <c r="FY49" s="175">
        <v>1519.8</v>
      </c>
      <c r="FZ49" s="175">
        <v>219.77</v>
      </c>
      <c r="GA49" s="175">
        <v>0</v>
      </c>
      <c r="GB49" s="175">
        <v>20307.24</v>
      </c>
      <c r="GC49" s="176">
        <v>2831.03</v>
      </c>
      <c r="GD49" s="173">
        <v>6.87</v>
      </c>
      <c r="GE49" s="174">
        <v>8.04</v>
      </c>
      <c r="GF49" s="175">
        <v>965.49</v>
      </c>
      <c r="GG49" s="175">
        <v>140.61</v>
      </c>
      <c r="GH49" s="175"/>
      <c r="GI49" s="175">
        <v>21272.58</v>
      </c>
      <c r="GJ49" s="175">
        <v>2973.5</v>
      </c>
      <c r="GK49" s="173">
        <v>7.06</v>
      </c>
      <c r="GL49" s="174">
        <v>8.3</v>
      </c>
      <c r="GM49" s="175">
        <v>896.89</v>
      </c>
      <c r="GN49" s="175">
        <v>127.02</v>
      </c>
      <c r="GO49" s="175">
        <v>0</v>
      </c>
      <c r="GP49" s="175">
        <v>22169.29</v>
      </c>
      <c r="GQ49" s="176">
        <v>3101.71</v>
      </c>
      <c r="GR49" s="173">
        <v>7.44</v>
      </c>
      <c r="GS49" s="174">
        <v>8.71</v>
      </c>
      <c r="GT49" s="175">
        <v>1091.07</v>
      </c>
      <c r="GU49" s="175">
        <v>146.52</v>
      </c>
      <c r="GV49" s="175">
        <v>0</v>
      </c>
      <c r="GW49" s="175">
        <v>23260.28</v>
      </c>
      <c r="GX49" s="175">
        <v>3249.64</v>
      </c>
      <c r="GY49" s="173">
        <v>7.43</v>
      </c>
      <c r="GZ49" s="174">
        <v>8.78</v>
      </c>
      <c r="HA49" s="175">
        <v>1205.32</v>
      </c>
      <c r="HB49" s="175">
        <v>162.3</v>
      </c>
      <c r="HC49" s="175"/>
      <c r="HD49" s="175">
        <v>24465.54</v>
      </c>
      <c r="HE49" s="176">
        <v>3414.14</v>
      </c>
      <c r="HF49" s="173">
        <v>8.09</v>
      </c>
      <c r="HG49" s="174">
        <v>9.23</v>
      </c>
      <c r="HH49" s="175">
        <v>1284.69</v>
      </c>
      <c r="HI49" s="175">
        <v>158.78</v>
      </c>
      <c r="HJ49" s="175">
        <v>0</v>
      </c>
      <c r="HK49" s="175">
        <v>25750.1</v>
      </c>
      <c r="HL49" s="175">
        <v>3573.81</v>
      </c>
      <c r="HM49" s="173">
        <v>8.12</v>
      </c>
      <c r="HN49" s="174">
        <v>9.2</v>
      </c>
      <c r="HO49" s="175">
        <v>1824.52</v>
      </c>
      <c r="HP49" s="175">
        <v>224.66</v>
      </c>
      <c r="HQ49" s="175">
        <v>0</v>
      </c>
      <c r="HR49" s="175">
        <v>27574.63</v>
      </c>
      <c r="HS49" s="176">
        <v>3799.75</v>
      </c>
      <c r="HT49" s="8"/>
      <c r="HU49" s="173">
        <f t="shared" si="17"/>
        <v>7.344347826086959</v>
      </c>
      <c r="HV49" s="174">
        <f t="shared" si="18"/>
        <v>8.350434782608696</v>
      </c>
      <c r="HW49" s="202">
        <f t="shared" si="19"/>
        <v>33784.159999999996</v>
      </c>
      <c r="HX49" s="175">
        <f t="shared" si="19"/>
        <v>4299.4400000000005</v>
      </c>
      <c r="HY49" s="210">
        <f t="shared" si="1"/>
        <v>0.23020901609496802</v>
      </c>
      <c r="HZ49" s="175">
        <f t="shared" si="2"/>
        <v>1359.5482747068663</v>
      </c>
      <c r="IA49" s="183">
        <f t="shared" si="20"/>
        <v>5234.260857621435</v>
      </c>
      <c r="IB49" s="194"/>
      <c r="IC49" s="211">
        <f t="shared" si="36"/>
        <v>17883.83</v>
      </c>
      <c r="ID49" s="212">
        <f t="shared" si="3"/>
        <v>24996.379999999997</v>
      </c>
      <c r="IE49" s="175">
        <f aca="true" t="shared" si="37" ref="IE49:IE56">FO49</f>
        <v>2608.82</v>
      </c>
      <c r="IF49" s="176">
        <f t="shared" si="4"/>
        <v>3119.78</v>
      </c>
      <c r="IG49" s="175"/>
      <c r="IH49" s="211">
        <f t="shared" si="5"/>
        <v>386.79641541038563</v>
      </c>
      <c r="II49" s="176">
        <f t="shared" si="6"/>
        <v>1067.2183249581235</v>
      </c>
    </row>
    <row r="50" spans="1:243" s="171" customFormat="1" ht="12.75">
      <c r="A50" s="171" t="s">
        <v>45</v>
      </c>
      <c r="B50" s="172" t="s">
        <v>100</v>
      </c>
      <c r="C50" s="171">
        <v>5.97</v>
      </c>
      <c r="D50" s="173"/>
      <c r="E50" s="174"/>
      <c r="F50" s="175"/>
      <c r="G50" s="175"/>
      <c r="H50" s="175"/>
      <c r="I50" s="175"/>
      <c r="J50" s="176"/>
      <c r="K50" s="173"/>
      <c r="L50" s="174"/>
      <c r="M50" s="175"/>
      <c r="N50" s="175"/>
      <c r="O50" s="175"/>
      <c r="P50" s="175"/>
      <c r="Q50" s="176"/>
      <c r="R50" s="177"/>
      <c r="S50" s="2"/>
      <c r="T50" s="175"/>
      <c r="U50" s="175"/>
      <c r="V50" s="175"/>
      <c r="W50" s="175"/>
      <c r="X50" s="176"/>
      <c r="Y50" s="173">
        <v>8.91</v>
      </c>
      <c r="Z50" s="174">
        <v>9.59</v>
      </c>
      <c r="AA50" s="175">
        <v>669.84</v>
      </c>
      <c r="AB50" s="175">
        <v>75.21</v>
      </c>
      <c r="AC50" s="175">
        <v>970</v>
      </c>
      <c r="AD50" s="175">
        <v>669.82</v>
      </c>
      <c r="AE50" s="176">
        <v>76.09</v>
      </c>
      <c r="AF50" s="177"/>
      <c r="AG50" s="2"/>
      <c r="AH50" s="2"/>
      <c r="AI50" s="2"/>
      <c r="AJ50" s="2"/>
      <c r="AK50" s="2"/>
      <c r="AL50" s="178"/>
      <c r="AM50" s="173"/>
      <c r="AN50" s="174"/>
      <c r="AO50" s="175"/>
      <c r="AP50" s="175"/>
      <c r="AQ50" s="175"/>
      <c r="AR50" s="175"/>
      <c r="AS50" s="176"/>
      <c r="AT50" s="179">
        <v>8.83</v>
      </c>
      <c r="AU50" s="180">
        <v>9.66</v>
      </c>
      <c r="AV50" s="175">
        <v>3433</v>
      </c>
      <c r="AW50" s="175"/>
      <c r="AX50" s="175">
        <v>2807</v>
      </c>
      <c r="AY50" s="175"/>
      <c r="AZ50" s="176"/>
      <c r="BA50" s="179">
        <v>8.72</v>
      </c>
      <c r="BB50" s="180">
        <v>9.65</v>
      </c>
      <c r="BC50" s="175">
        <v>4843.97</v>
      </c>
      <c r="BD50" s="258">
        <v>555.19</v>
      </c>
      <c r="BE50" s="175">
        <v>3181</v>
      </c>
      <c r="BF50" s="175">
        <v>4843.77</v>
      </c>
      <c r="BG50" s="176">
        <v>558.55</v>
      </c>
      <c r="BH50" s="179">
        <v>8.61</v>
      </c>
      <c r="BI50" s="180">
        <v>9.6</v>
      </c>
      <c r="BJ50" s="175">
        <v>5990</v>
      </c>
      <c r="BK50" s="175">
        <v>695</v>
      </c>
      <c r="BL50" s="175">
        <v>3445</v>
      </c>
      <c r="BM50" s="175">
        <v>5990</v>
      </c>
      <c r="BN50" s="176">
        <v>699</v>
      </c>
      <c r="BO50" s="179">
        <v>7.92</v>
      </c>
      <c r="BP50" s="180">
        <v>9.13</v>
      </c>
      <c r="BQ50" s="175">
        <v>1053</v>
      </c>
      <c r="BR50" s="175">
        <v>133</v>
      </c>
      <c r="BS50" s="175">
        <v>4563</v>
      </c>
      <c r="BT50" s="175">
        <v>7044</v>
      </c>
      <c r="BU50" s="175">
        <v>833</v>
      </c>
      <c r="BV50" s="179">
        <v>7.42</v>
      </c>
      <c r="BW50" s="180">
        <v>8.72</v>
      </c>
      <c r="BX50" s="175">
        <v>734.57</v>
      </c>
      <c r="BY50" s="175">
        <v>98.92</v>
      </c>
      <c r="BZ50" s="181">
        <v>4678</v>
      </c>
      <c r="CA50" s="175">
        <v>7779.1</v>
      </c>
      <c r="CB50" s="176">
        <v>932.88</v>
      </c>
      <c r="CC50" s="175"/>
      <c r="CD50" s="182">
        <f t="shared" si="7"/>
        <v>16724.38</v>
      </c>
      <c r="CE50" s="175">
        <f t="shared" si="7"/>
        <v>1557.3200000000002</v>
      </c>
      <c r="CF50" s="174">
        <f t="shared" si="8"/>
        <v>10.739205815118279</v>
      </c>
      <c r="CG50" s="175">
        <f t="shared" si="9"/>
        <v>1244.0836850921273</v>
      </c>
      <c r="CH50" s="183">
        <f t="shared" si="10"/>
        <v>4727.518003350084</v>
      </c>
      <c r="CI50" s="8"/>
      <c r="CJ50" s="179">
        <v>7.51</v>
      </c>
      <c r="CK50" s="180">
        <v>8.78</v>
      </c>
      <c r="CL50" s="175">
        <v>1002.14</v>
      </c>
      <c r="CM50" s="175">
        <v>133.36</v>
      </c>
      <c r="CN50" s="181">
        <v>4618.12</v>
      </c>
      <c r="CO50" s="175">
        <v>8781.08</v>
      </c>
      <c r="CP50" s="176">
        <v>1066.79</v>
      </c>
      <c r="CQ50" s="179">
        <v>7.43</v>
      </c>
      <c r="CR50" s="180">
        <v>8.78</v>
      </c>
      <c r="CS50" s="175">
        <v>2043.88</v>
      </c>
      <c r="CT50" s="175">
        <v>274.91</v>
      </c>
      <c r="CU50" s="181">
        <v>4586</v>
      </c>
      <c r="CV50" s="175">
        <v>9822.79</v>
      </c>
      <c r="CW50" s="176">
        <v>1209.19</v>
      </c>
      <c r="CX50" s="179">
        <v>7.49</v>
      </c>
      <c r="CY50" s="180">
        <v>8.73</v>
      </c>
      <c r="CZ50" s="175">
        <v>993.53</v>
      </c>
      <c r="DA50" s="175">
        <v>132.61</v>
      </c>
      <c r="DB50" s="175">
        <v>4949</v>
      </c>
      <c r="DC50" s="175">
        <v>10816.22</v>
      </c>
      <c r="DD50" s="176">
        <v>1342.36</v>
      </c>
      <c r="DE50" s="173">
        <v>7.44</v>
      </c>
      <c r="DF50" s="174">
        <v>8.62</v>
      </c>
      <c r="DG50" s="175">
        <v>826.4</v>
      </c>
      <c r="DH50" s="175">
        <v>111.01</v>
      </c>
      <c r="DI50" s="175">
        <v>5173</v>
      </c>
      <c r="DJ50" s="175">
        <v>11642.6</v>
      </c>
      <c r="DK50" s="176">
        <v>1453.82</v>
      </c>
      <c r="DL50" s="173">
        <v>8.17</v>
      </c>
      <c r="DM50" s="174">
        <v>9.05</v>
      </c>
      <c r="DN50" s="175">
        <v>1044.23</v>
      </c>
      <c r="DO50" s="175">
        <v>127.74</v>
      </c>
      <c r="DP50" s="175">
        <v>4381</v>
      </c>
      <c r="DQ50" s="175">
        <v>12686.81</v>
      </c>
      <c r="DR50" s="176">
        <v>1581.97</v>
      </c>
      <c r="DS50" s="185"/>
      <c r="DT50" s="8"/>
      <c r="DU50" s="8"/>
      <c r="DV50" s="8"/>
      <c r="DW50" s="8"/>
      <c r="DX50" s="8"/>
      <c r="DY50" s="186"/>
      <c r="DZ50" s="185"/>
      <c r="EA50" s="8"/>
      <c r="EB50" s="8"/>
      <c r="EC50" s="8"/>
      <c r="ED50" s="8"/>
      <c r="EE50" s="8"/>
      <c r="EF50" s="186"/>
      <c r="EG50" s="251">
        <v>8.87</v>
      </c>
      <c r="EH50" s="2">
        <v>9.71</v>
      </c>
      <c r="EI50" s="175">
        <v>2063.53</v>
      </c>
      <c r="EJ50" s="175">
        <v>232.71</v>
      </c>
      <c r="EK50" s="175">
        <v>0</v>
      </c>
      <c r="EL50" s="175">
        <v>14750.22</v>
      </c>
      <c r="EM50" s="176">
        <v>1816.09</v>
      </c>
      <c r="EN50" s="209"/>
      <c r="EO50" s="209"/>
      <c r="EP50" s="8"/>
      <c r="EQ50" s="8"/>
      <c r="ER50" s="8"/>
      <c r="ES50" s="8"/>
      <c r="ET50" s="8"/>
      <c r="EU50" s="208"/>
      <c r="EV50" s="209"/>
      <c r="EW50" s="8"/>
      <c r="EX50" s="8"/>
      <c r="EY50" s="8"/>
      <c r="EZ50" s="8"/>
      <c r="FA50" s="186"/>
      <c r="FB50" s="173">
        <v>8.71</v>
      </c>
      <c r="FC50" s="174">
        <v>10</v>
      </c>
      <c r="FD50" s="175">
        <v>61.12</v>
      </c>
      <c r="FE50" s="175">
        <v>7.02</v>
      </c>
      <c r="FF50" s="175">
        <v>0</v>
      </c>
      <c r="FG50" s="175">
        <v>16199.66</v>
      </c>
      <c r="FH50" s="175">
        <v>1992.82</v>
      </c>
      <c r="FI50" s="173">
        <v>8.33</v>
      </c>
      <c r="FJ50" s="174">
        <v>9.12</v>
      </c>
      <c r="FK50" s="175">
        <v>1677.62</v>
      </c>
      <c r="FL50" s="175">
        <v>201.35</v>
      </c>
      <c r="FM50" s="175">
        <v>0</v>
      </c>
      <c r="FN50" s="175">
        <v>17877.26</v>
      </c>
      <c r="FO50" s="176">
        <v>2195.19</v>
      </c>
      <c r="FP50" s="8"/>
      <c r="FQ50" s="182">
        <f t="shared" si="28"/>
        <v>9712.45</v>
      </c>
      <c r="FR50" s="175">
        <f t="shared" si="28"/>
        <v>1220.71</v>
      </c>
      <c r="FS50" s="174">
        <f t="shared" si="24"/>
        <v>7.9563942295876995</v>
      </c>
      <c r="FT50" s="175">
        <f t="shared" si="25"/>
        <v>406.16604690117265</v>
      </c>
      <c r="FU50" s="183">
        <f t="shared" si="16"/>
        <v>1584.0475829145732</v>
      </c>
      <c r="FV50" s="8"/>
      <c r="FW50" s="173">
        <v>8.17</v>
      </c>
      <c r="FX50" s="174">
        <v>9.03</v>
      </c>
      <c r="FY50" s="175">
        <v>2645.81</v>
      </c>
      <c r="FZ50" s="175">
        <v>323.76</v>
      </c>
      <c r="GA50" s="175">
        <v>0</v>
      </c>
      <c r="GB50" s="175">
        <v>20522.94</v>
      </c>
      <c r="GC50" s="176">
        <v>2520.69</v>
      </c>
      <c r="GD50" s="173">
        <v>8.18</v>
      </c>
      <c r="GE50" s="174">
        <v>9.06</v>
      </c>
      <c r="GF50" s="175">
        <v>1833.62</v>
      </c>
      <c r="GG50" s="175">
        <v>224.29</v>
      </c>
      <c r="GH50" s="175"/>
      <c r="GI50" s="175">
        <v>22356.72</v>
      </c>
      <c r="GJ50" s="175">
        <v>2746.24</v>
      </c>
      <c r="GK50" s="173">
        <v>8.23</v>
      </c>
      <c r="GL50" s="174">
        <v>9.15</v>
      </c>
      <c r="GM50" s="175">
        <v>1592.89</v>
      </c>
      <c r="GN50" s="175">
        <v>193.5</v>
      </c>
      <c r="GO50" s="175">
        <v>0</v>
      </c>
      <c r="GP50" s="175">
        <v>23949.64</v>
      </c>
      <c r="GQ50" s="176">
        <v>2940.51</v>
      </c>
      <c r="GR50" s="173">
        <v>8.52</v>
      </c>
      <c r="GS50" s="174">
        <v>9.36</v>
      </c>
      <c r="GT50" s="175">
        <v>1943.9</v>
      </c>
      <c r="GU50" s="175">
        <v>228.2</v>
      </c>
      <c r="GV50" s="175">
        <v>0</v>
      </c>
      <c r="GW50" s="175">
        <v>25893.55</v>
      </c>
      <c r="GX50" s="175">
        <v>3170.05</v>
      </c>
      <c r="GY50" s="173">
        <v>8.51</v>
      </c>
      <c r="GZ50" s="174">
        <v>9.29</v>
      </c>
      <c r="HA50" s="175">
        <v>2042.71</v>
      </c>
      <c r="HB50" s="175">
        <v>240.11</v>
      </c>
      <c r="HC50" s="175"/>
      <c r="HD50" s="175">
        <v>27936.15</v>
      </c>
      <c r="HE50" s="176">
        <v>3411.14</v>
      </c>
      <c r="HF50" s="173">
        <v>8.32</v>
      </c>
      <c r="HG50" s="174">
        <v>9.11</v>
      </c>
      <c r="HH50" s="175">
        <v>2023.31</v>
      </c>
      <c r="HI50" s="175">
        <v>243.16</v>
      </c>
      <c r="HJ50" s="175">
        <v>0</v>
      </c>
      <c r="HK50" s="175">
        <v>29959.44</v>
      </c>
      <c r="HL50" s="175">
        <v>3655.35</v>
      </c>
      <c r="HM50" s="173">
        <v>8.59</v>
      </c>
      <c r="HN50" s="174">
        <v>9.36</v>
      </c>
      <c r="HO50" s="175">
        <v>2717.94</v>
      </c>
      <c r="HP50" s="175">
        <v>316.37</v>
      </c>
      <c r="HQ50" s="175">
        <v>0</v>
      </c>
      <c r="HR50" s="175">
        <v>32677.44</v>
      </c>
      <c r="HS50" s="176">
        <v>3973.32</v>
      </c>
      <c r="HT50" s="8"/>
      <c r="HU50" s="173">
        <f t="shared" si="17"/>
        <v>8.232380952380954</v>
      </c>
      <c r="HV50" s="174">
        <f t="shared" si="18"/>
        <v>9.214285714285714</v>
      </c>
      <c r="HW50" s="202">
        <f t="shared" si="19"/>
        <v>41237.009999999995</v>
      </c>
      <c r="HX50" s="175">
        <f t="shared" si="19"/>
        <v>4547.42</v>
      </c>
      <c r="HY50" s="210">
        <f t="shared" si="1"/>
        <v>0.37895828348089683</v>
      </c>
      <c r="HZ50" s="175">
        <f t="shared" si="2"/>
        <v>2359.9518592964814</v>
      </c>
      <c r="IA50" s="183">
        <f t="shared" si="20"/>
        <v>9085.814658291454</v>
      </c>
      <c r="IB50" s="194"/>
      <c r="IC50" s="211">
        <f t="shared" si="36"/>
        <v>16199.66</v>
      </c>
      <c r="ID50" s="212">
        <f t="shared" si="3"/>
        <v>26436.829999999998</v>
      </c>
      <c r="IE50" s="175">
        <f t="shared" si="37"/>
        <v>2195.19</v>
      </c>
      <c r="IF50" s="176">
        <f t="shared" si="4"/>
        <v>2778.03</v>
      </c>
      <c r="IG50" s="175"/>
      <c r="IH50" s="211">
        <f t="shared" si="5"/>
        <v>518.3208877721945</v>
      </c>
      <c r="II50" s="176">
        <f t="shared" si="6"/>
        <v>1650.2497319932995</v>
      </c>
    </row>
    <row r="51" spans="1:243" s="171" customFormat="1" ht="12.75">
      <c r="A51" s="171" t="s">
        <v>45</v>
      </c>
      <c r="B51" s="172" t="s">
        <v>101</v>
      </c>
      <c r="C51" s="171">
        <v>5.97</v>
      </c>
      <c r="D51" s="173"/>
      <c r="E51" s="174"/>
      <c r="F51" s="175"/>
      <c r="G51" s="175"/>
      <c r="H51" s="175"/>
      <c r="I51" s="175"/>
      <c r="J51" s="176"/>
      <c r="K51" s="173"/>
      <c r="L51" s="174"/>
      <c r="M51" s="175"/>
      <c r="N51" s="175"/>
      <c r="O51" s="175"/>
      <c r="P51" s="175"/>
      <c r="Q51" s="176"/>
      <c r="R51" s="177"/>
      <c r="S51" s="2"/>
      <c r="T51" s="175"/>
      <c r="U51" s="175"/>
      <c r="V51" s="175"/>
      <c r="W51" s="175"/>
      <c r="X51" s="176"/>
      <c r="Y51" s="173">
        <v>8.52</v>
      </c>
      <c r="Z51" s="174">
        <v>9.33</v>
      </c>
      <c r="AA51" s="175">
        <v>1661.4</v>
      </c>
      <c r="AB51" s="175">
        <v>194.91</v>
      </c>
      <c r="AC51" s="175">
        <v>4019</v>
      </c>
      <c r="AD51" s="175">
        <v>2193.98</v>
      </c>
      <c r="AE51" s="176">
        <v>255.75</v>
      </c>
      <c r="AF51" s="177"/>
      <c r="AG51" s="2"/>
      <c r="AH51" s="2"/>
      <c r="AI51" s="2"/>
      <c r="AJ51" s="2"/>
      <c r="AK51" s="2"/>
      <c r="AL51" s="178"/>
      <c r="AM51" s="173"/>
      <c r="AN51" s="174"/>
      <c r="AO51" s="175"/>
      <c r="AP51" s="175"/>
      <c r="AQ51" s="175"/>
      <c r="AR51" s="175"/>
      <c r="AS51" s="176"/>
      <c r="AT51" s="179">
        <v>8.76</v>
      </c>
      <c r="AU51" s="180">
        <v>9.55</v>
      </c>
      <c r="AV51" s="175">
        <v>4591</v>
      </c>
      <c r="AW51" s="175"/>
      <c r="AX51" s="175">
        <v>3640</v>
      </c>
      <c r="AY51" s="175"/>
      <c r="AZ51" s="176"/>
      <c r="BA51" s="179">
        <v>8.68</v>
      </c>
      <c r="BB51" s="180">
        <v>9.46</v>
      </c>
      <c r="BC51" s="175">
        <v>6273.29</v>
      </c>
      <c r="BD51" s="175">
        <v>722.36</v>
      </c>
      <c r="BE51" s="175">
        <v>3835</v>
      </c>
      <c r="BF51" s="175">
        <v>6805.92</v>
      </c>
      <c r="BG51" s="176">
        <v>786.1</v>
      </c>
      <c r="BH51" s="179">
        <v>8.64</v>
      </c>
      <c r="BI51" s="180">
        <v>9.42</v>
      </c>
      <c r="BJ51" s="175">
        <v>7501</v>
      </c>
      <c r="BK51" s="175">
        <v>868</v>
      </c>
      <c r="BL51" s="175">
        <v>3925</v>
      </c>
      <c r="BM51" s="175">
        <v>8034</v>
      </c>
      <c r="BN51" s="176">
        <v>932</v>
      </c>
      <c r="BO51" s="179">
        <v>8.26</v>
      </c>
      <c r="BP51" s="180">
        <v>9.11</v>
      </c>
      <c r="BQ51" s="175">
        <v>1354</v>
      </c>
      <c r="BR51" s="175">
        <v>164</v>
      </c>
      <c r="BS51" s="175">
        <v>4437</v>
      </c>
      <c r="BT51" s="175">
        <v>9389</v>
      </c>
      <c r="BU51" s="175">
        <v>1097</v>
      </c>
      <c r="BV51" s="179">
        <v>8.33</v>
      </c>
      <c r="BW51" s="180">
        <v>9.25</v>
      </c>
      <c r="BX51" s="175">
        <v>1141.72</v>
      </c>
      <c r="BY51" s="175">
        <v>136.96</v>
      </c>
      <c r="BZ51" s="181">
        <v>4049.15</v>
      </c>
      <c r="CA51" s="175">
        <v>10530.82</v>
      </c>
      <c r="CB51" s="176">
        <v>1234.97</v>
      </c>
      <c r="CC51" s="175"/>
      <c r="CD51" s="182">
        <f t="shared" si="7"/>
        <v>22522.41</v>
      </c>
      <c r="CE51" s="175">
        <f t="shared" si="7"/>
        <v>2086.23</v>
      </c>
      <c r="CF51" s="174">
        <f t="shared" si="8"/>
        <v>10.795746394213486</v>
      </c>
      <c r="CG51" s="175">
        <f t="shared" si="9"/>
        <v>1686.3679899497488</v>
      </c>
      <c r="CH51" s="183">
        <f t="shared" si="10"/>
        <v>6408.198361809045</v>
      </c>
      <c r="CI51" s="8"/>
      <c r="CJ51" s="179">
        <v>8.39</v>
      </c>
      <c r="CK51" s="180">
        <v>9.36</v>
      </c>
      <c r="CL51" s="175">
        <v>1542.99</v>
      </c>
      <c r="CM51" s="175">
        <v>183.85</v>
      </c>
      <c r="CN51" s="181">
        <v>4159.46</v>
      </c>
      <c r="CO51" s="175">
        <v>12073.8</v>
      </c>
      <c r="CP51" s="176">
        <v>1419.57</v>
      </c>
      <c r="CQ51" s="179"/>
      <c r="CR51" s="180"/>
      <c r="CS51" s="175"/>
      <c r="CT51" s="175"/>
      <c r="CU51" s="181"/>
      <c r="CV51" s="175"/>
      <c r="CW51" s="176"/>
      <c r="CX51" s="179">
        <v>8.06</v>
      </c>
      <c r="CY51" s="180">
        <v>8.85</v>
      </c>
      <c r="CZ51" s="175">
        <v>2097.71</v>
      </c>
      <c r="DA51" s="175">
        <v>260.38</v>
      </c>
      <c r="DB51" s="175">
        <v>4566</v>
      </c>
      <c r="DC51" s="175">
        <v>15471.35</v>
      </c>
      <c r="DD51" s="176">
        <v>1838.5</v>
      </c>
      <c r="DE51" s="173">
        <v>8.46</v>
      </c>
      <c r="DF51" s="174">
        <v>9.25</v>
      </c>
      <c r="DG51" s="175">
        <v>1217.81</v>
      </c>
      <c r="DH51" s="175">
        <v>143.92</v>
      </c>
      <c r="DI51" s="175">
        <v>4507</v>
      </c>
      <c r="DJ51" s="175">
        <v>16698.41</v>
      </c>
      <c r="DK51" s="176">
        <v>1983.1</v>
      </c>
      <c r="DL51" s="173">
        <v>8.6</v>
      </c>
      <c r="DM51" s="174">
        <v>9.39</v>
      </c>
      <c r="DN51" s="175">
        <v>1584.7</v>
      </c>
      <c r="DO51" s="175">
        <v>184.22</v>
      </c>
      <c r="DP51" s="175">
        <v>4349</v>
      </c>
      <c r="DQ51" s="175">
        <v>18273.87</v>
      </c>
      <c r="DR51" s="176">
        <v>2168.06</v>
      </c>
      <c r="DS51" s="185"/>
      <c r="DT51" s="8"/>
      <c r="DU51" s="8"/>
      <c r="DV51" s="8"/>
      <c r="DW51" s="8"/>
      <c r="DX51" s="8"/>
      <c r="DY51" s="186"/>
      <c r="DZ51" s="185"/>
      <c r="EA51" s="8"/>
      <c r="EB51" s="8"/>
      <c r="EC51" s="8"/>
      <c r="ED51" s="8"/>
      <c r="EE51" s="8"/>
      <c r="EF51" s="186"/>
      <c r="EG51" s="251">
        <v>9.56</v>
      </c>
      <c r="EH51" s="2">
        <v>10.41</v>
      </c>
      <c r="EI51" s="175">
        <v>2468.79</v>
      </c>
      <c r="EJ51" s="175">
        <v>258.3</v>
      </c>
      <c r="EK51" s="175">
        <v>0</v>
      </c>
      <c r="EL51" s="175">
        <v>20742.64</v>
      </c>
      <c r="EM51" s="176">
        <v>2427.61</v>
      </c>
      <c r="EN51" s="174">
        <v>8.8</v>
      </c>
      <c r="EO51" s="174">
        <v>9.67</v>
      </c>
      <c r="EP51" s="175">
        <v>1832.21</v>
      </c>
      <c r="EQ51" s="175">
        <v>208.2</v>
      </c>
      <c r="ER51" s="175">
        <v>0</v>
      </c>
      <c r="ES51" s="175">
        <v>22574.83</v>
      </c>
      <c r="ET51" s="175">
        <v>2636.98</v>
      </c>
      <c r="EU51" s="173">
        <v>9.01</v>
      </c>
      <c r="EV51" s="174">
        <v>9.9</v>
      </c>
      <c r="EW51" s="175">
        <v>1308.02</v>
      </c>
      <c r="EX51" s="175">
        <v>145.09</v>
      </c>
      <c r="EY51" s="175">
        <v>0</v>
      </c>
      <c r="EZ51" s="175">
        <v>23882.7</v>
      </c>
      <c r="FA51" s="176">
        <v>2782.86</v>
      </c>
      <c r="FB51" s="173">
        <v>8.84</v>
      </c>
      <c r="FC51" s="174">
        <v>9.95</v>
      </c>
      <c r="FD51" s="175">
        <v>1511.85</v>
      </c>
      <c r="FE51" s="175">
        <v>171.07</v>
      </c>
      <c r="FF51" s="175">
        <v>0</v>
      </c>
      <c r="FG51" s="175">
        <v>25394.47</v>
      </c>
      <c r="FH51" s="175">
        <v>2954.7</v>
      </c>
      <c r="FI51" s="173">
        <v>8.9</v>
      </c>
      <c r="FJ51" s="174">
        <v>9.95</v>
      </c>
      <c r="FK51" s="175">
        <v>1134.47</v>
      </c>
      <c r="FL51" s="175">
        <v>127.47</v>
      </c>
      <c r="FM51" s="175">
        <v>0</v>
      </c>
      <c r="FN51" s="175">
        <v>26528.92</v>
      </c>
      <c r="FO51" s="176">
        <v>3082.91</v>
      </c>
      <c r="FP51" s="8"/>
      <c r="FQ51" s="182">
        <f t="shared" si="28"/>
        <v>14698.55</v>
      </c>
      <c r="FR51" s="175">
        <f t="shared" si="28"/>
        <v>1682.5</v>
      </c>
      <c r="FS51" s="174">
        <f t="shared" si="24"/>
        <v>8.736136701337296</v>
      </c>
      <c r="FT51" s="175">
        <f t="shared" si="25"/>
        <v>779.5686767169177</v>
      </c>
      <c r="FU51" s="183">
        <f t="shared" si="16"/>
        <v>3040.317839195979</v>
      </c>
      <c r="FV51" s="8"/>
      <c r="FW51" s="173">
        <v>8.7</v>
      </c>
      <c r="FX51" s="174">
        <v>9.8</v>
      </c>
      <c r="FY51" s="175">
        <v>1685.8</v>
      </c>
      <c r="FZ51" s="175">
        <v>193.83</v>
      </c>
      <c r="GA51" s="175">
        <v>0</v>
      </c>
      <c r="GB51" s="175">
        <v>28214.7</v>
      </c>
      <c r="GC51" s="176">
        <v>3278.26</v>
      </c>
      <c r="GD51" s="173">
        <v>8.57</v>
      </c>
      <c r="GE51" s="174">
        <v>9.57</v>
      </c>
      <c r="GF51" s="175">
        <v>1263.27</v>
      </c>
      <c r="GG51" s="175">
        <v>147.41</v>
      </c>
      <c r="GH51" s="175"/>
      <c r="GI51" s="175">
        <v>29477.86</v>
      </c>
      <c r="GJ51" s="175">
        <v>3426.55</v>
      </c>
      <c r="GK51" s="173">
        <v>8.72</v>
      </c>
      <c r="GL51" s="174">
        <v>9.61</v>
      </c>
      <c r="GM51" s="175">
        <v>1151.96</v>
      </c>
      <c r="GN51" s="175">
        <v>132.11</v>
      </c>
      <c r="GO51" s="175">
        <v>0</v>
      </c>
      <c r="GP51" s="175">
        <v>30629.9</v>
      </c>
      <c r="GQ51" s="176">
        <v>3559.29</v>
      </c>
      <c r="GR51" s="173">
        <v>8.76</v>
      </c>
      <c r="GS51" s="174">
        <v>9.58</v>
      </c>
      <c r="GT51" s="175">
        <v>1570.4</v>
      </c>
      <c r="GU51" s="175">
        <v>179.17</v>
      </c>
      <c r="GV51" s="175">
        <v>0</v>
      </c>
      <c r="GW51" s="175">
        <v>32200.24</v>
      </c>
      <c r="GX51" s="175">
        <v>3739.72</v>
      </c>
      <c r="GY51" s="173">
        <v>8.69</v>
      </c>
      <c r="GZ51" s="174">
        <v>9.5</v>
      </c>
      <c r="HA51" s="175">
        <v>1502.38</v>
      </c>
      <c r="HB51" s="175">
        <v>172.76</v>
      </c>
      <c r="HC51" s="175"/>
      <c r="HD51" s="175">
        <v>33702.62</v>
      </c>
      <c r="HE51" s="176">
        <v>3913.32</v>
      </c>
      <c r="HF51" s="173">
        <v>8.83</v>
      </c>
      <c r="HG51" s="174">
        <v>9.84</v>
      </c>
      <c r="HH51" s="175">
        <v>1342.29</v>
      </c>
      <c r="HI51" s="175">
        <v>152.08</v>
      </c>
      <c r="HJ51" s="175">
        <v>0</v>
      </c>
      <c r="HK51" s="175">
        <v>35044.87</v>
      </c>
      <c r="HL51" s="175">
        <v>4066.51</v>
      </c>
      <c r="HM51" s="173">
        <v>9.48</v>
      </c>
      <c r="HN51" s="174">
        <v>10.4</v>
      </c>
      <c r="HO51" s="175">
        <v>1920.44</v>
      </c>
      <c r="HP51" s="175">
        <v>202.46</v>
      </c>
      <c r="HQ51" s="175">
        <v>0</v>
      </c>
      <c r="HR51" s="175">
        <v>36965.29</v>
      </c>
      <c r="HS51" s="176">
        <v>4270.99</v>
      </c>
      <c r="HT51" s="8"/>
      <c r="HU51" s="173">
        <f t="shared" si="17"/>
        <v>8.707272727272729</v>
      </c>
      <c r="HV51" s="174">
        <f t="shared" si="18"/>
        <v>9.597727272727273</v>
      </c>
      <c r="HW51" s="202">
        <f t="shared" si="19"/>
        <v>47657.50000000001</v>
      </c>
      <c r="HX51" s="175">
        <f t="shared" si="19"/>
        <v>4948.549999999999</v>
      </c>
      <c r="HY51" s="210">
        <f t="shared" si="1"/>
        <v>0.458504644434293</v>
      </c>
      <c r="HZ51" s="175">
        <f t="shared" si="2"/>
        <v>3034.280820770521</v>
      </c>
      <c r="IA51" s="183">
        <f t="shared" si="20"/>
        <v>11681.981159966506</v>
      </c>
      <c r="IB51" s="194"/>
      <c r="IC51" s="211">
        <f t="shared" si="36"/>
        <v>25394.47</v>
      </c>
      <c r="ID51" s="212">
        <f t="shared" si="3"/>
        <v>37220.96</v>
      </c>
      <c r="IE51" s="175">
        <f t="shared" si="37"/>
        <v>3082.91</v>
      </c>
      <c r="IF51" s="176">
        <f t="shared" si="4"/>
        <v>3768.73</v>
      </c>
      <c r="IG51" s="175"/>
      <c r="IH51" s="211">
        <f t="shared" si="5"/>
        <v>1170.7700670016757</v>
      </c>
      <c r="II51" s="176">
        <f t="shared" si="6"/>
        <v>2465.936666666667</v>
      </c>
    </row>
    <row r="52" spans="1:243" s="171" customFormat="1" ht="12.75">
      <c r="A52" s="171" t="s">
        <v>45</v>
      </c>
      <c r="B52" s="172" t="s">
        <v>102</v>
      </c>
      <c r="C52" s="171">
        <v>5.97</v>
      </c>
      <c r="D52" s="173"/>
      <c r="E52" s="174"/>
      <c r="F52" s="175"/>
      <c r="G52" s="175"/>
      <c r="H52" s="175"/>
      <c r="I52" s="175"/>
      <c r="J52" s="176"/>
      <c r="K52" s="173"/>
      <c r="L52" s="174"/>
      <c r="M52" s="175"/>
      <c r="N52" s="175"/>
      <c r="O52" s="175"/>
      <c r="P52" s="175"/>
      <c r="Q52" s="176"/>
      <c r="R52" s="177"/>
      <c r="S52" s="2"/>
      <c r="T52" s="175"/>
      <c r="U52" s="175"/>
      <c r="V52" s="175"/>
      <c r="W52" s="175"/>
      <c r="X52" s="176"/>
      <c r="Y52" s="173">
        <v>8.11</v>
      </c>
      <c r="Z52" s="174">
        <v>9.24</v>
      </c>
      <c r="AA52" s="175">
        <v>850.17</v>
      </c>
      <c r="AB52" s="175">
        <v>104.76</v>
      </c>
      <c r="AC52" s="175">
        <v>5931</v>
      </c>
      <c r="AD52" s="175">
        <v>1388.81</v>
      </c>
      <c r="AE52" s="176">
        <v>165.07</v>
      </c>
      <c r="AF52" s="177"/>
      <c r="AG52" s="2"/>
      <c r="AH52" s="2"/>
      <c r="AI52" s="2"/>
      <c r="AJ52" s="2"/>
      <c r="AK52" s="2"/>
      <c r="AL52" s="178"/>
      <c r="AM52" s="173"/>
      <c r="AN52" s="174"/>
      <c r="AO52" s="175"/>
      <c r="AP52" s="175"/>
      <c r="AQ52" s="175"/>
      <c r="AR52" s="175"/>
      <c r="AS52" s="176"/>
      <c r="AT52" s="179">
        <v>8.83</v>
      </c>
      <c r="AU52" s="180">
        <v>10.19</v>
      </c>
      <c r="AV52" s="175">
        <v>2813</v>
      </c>
      <c r="AW52" s="175"/>
      <c r="AX52" s="175">
        <v>4812</v>
      </c>
      <c r="AY52" s="175"/>
      <c r="AZ52" s="176"/>
      <c r="BA52" s="179">
        <v>8.63</v>
      </c>
      <c r="BB52" s="180">
        <v>10.16</v>
      </c>
      <c r="BC52" s="175">
        <v>4215.21</v>
      </c>
      <c r="BD52" s="175">
        <v>488.19</v>
      </c>
      <c r="BE52" s="175">
        <v>5292</v>
      </c>
      <c r="BF52" s="175">
        <v>4753.72</v>
      </c>
      <c r="BG52" s="176">
        <v>550.41</v>
      </c>
      <c r="BH52" s="179">
        <v>6.89</v>
      </c>
      <c r="BI52" s="180">
        <v>9.77</v>
      </c>
      <c r="BJ52" s="175">
        <v>97</v>
      </c>
      <c r="BK52" s="175">
        <v>14</v>
      </c>
      <c r="BL52" s="175">
        <v>5235</v>
      </c>
      <c r="BM52" s="175">
        <v>97</v>
      </c>
      <c r="BN52" s="176">
        <v>14</v>
      </c>
      <c r="BO52" s="179">
        <v>7.47</v>
      </c>
      <c r="BP52" s="180">
        <v>9.23</v>
      </c>
      <c r="BQ52" s="175">
        <v>383</v>
      </c>
      <c r="BR52" s="175">
        <v>51</v>
      </c>
      <c r="BS52" s="175">
        <v>5583</v>
      </c>
      <c r="BT52" s="175">
        <v>383</v>
      </c>
      <c r="BU52" s="175">
        <v>51</v>
      </c>
      <c r="BV52" s="179">
        <v>6.75</v>
      </c>
      <c r="BW52" s="180">
        <v>8.85</v>
      </c>
      <c r="BX52" s="175">
        <v>587.14</v>
      </c>
      <c r="BY52" s="175">
        <v>86.92</v>
      </c>
      <c r="BZ52" s="181">
        <v>6603.2</v>
      </c>
      <c r="CA52" s="175">
        <v>970.73</v>
      </c>
      <c r="CB52" s="176">
        <v>139.56</v>
      </c>
      <c r="CC52" s="175"/>
      <c r="CD52" s="182">
        <f t="shared" si="7"/>
        <v>8945.52</v>
      </c>
      <c r="CE52" s="175">
        <f t="shared" si="7"/>
        <v>744.87</v>
      </c>
      <c r="CF52" s="174">
        <f t="shared" si="8"/>
        <v>12.009505014297797</v>
      </c>
      <c r="CG52" s="175">
        <f t="shared" si="9"/>
        <v>753.5420603015076</v>
      </c>
      <c r="CH52" s="183">
        <f t="shared" si="10"/>
        <v>2863.4598291457287</v>
      </c>
      <c r="CI52" s="8"/>
      <c r="CJ52" s="179">
        <v>7.76</v>
      </c>
      <c r="CK52" s="180">
        <v>9.61</v>
      </c>
      <c r="CL52" s="175">
        <v>1199.58</v>
      </c>
      <c r="CM52" s="175">
        <v>154.49</v>
      </c>
      <c r="CN52" s="181">
        <v>5632.8</v>
      </c>
      <c r="CO52" s="175">
        <v>2170.22</v>
      </c>
      <c r="CP52" s="176">
        <v>295.34</v>
      </c>
      <c r="CQ52" s="179">
        <v>8.29</v>
      </c>
      <c r="CR52" s="180">
        <v>9.23</v>
      </c>
      <c r="CS52" s="175">
        <v>1299.79</v>
      </c>
      <c r="CT52" s="175">
        <v>156.77</v>
      </c>
      <c r="CU52" s="181">
        <v>4212</v>
      </c>
      <c r="CV52" s="175">
        <v>13373.61</v>
      </c>
      <c r="CW52" s="176">
        <v>1576.96</v>
      </c>
      <c r="CX52" s="179">
        <v>8.14</v>
      </c>
      <c r="CY52" s="180">
        <v>9.57</v>
      </c>
      <c r="CZ52" s="175">
        <v>3205.63</v>
      </c>
      <c r="DA52" s="175">
        <v>393.9</v>
      </c>
      <c r="DB52" s="175">
        <v>5319</v>
      </c>
      <c r="DC52" s="175">
        <v>5375.82</v>
      </c>
      <c r="DD52" s="176">
        <v>691.68</v>
      </c>
      <c r="DE52" s="173">
        <v>8.12</v>
      </c>
      <c r="DF52" s="174">
        <v>9.47</v>
      </c>
      <c r="DG52" s="175">
        <v>1011.14</v>
      </c>
      <c r="DH52" s="175">
        <v>124.51</v>
      </c>
      <c r="DI52" s="175">
        <v>6149</v>
      </c>
      <c r="DJ52" s="175">
        <v>6386.88</v>
      </c>
      <c r="DK52" s="176">
        <v>817.23</v>
      </c>
      <c r="DL52" s="173">
        <v>8.53</v>
      </c>
      <c r="DM52" s="174">
        <v>9.79</v>
      </c>
      <c r="DN52" s="175">
        <v>1412.26</v>
      </c>
      <c r="DO52" s="175">
        <v>165.62</v>
      </c>
      <c r="DP52" s="175">
        <v>5676</v>
      </c>
      <c r="DQ52" s="175">
        <v>7799.15</v>
      </c>
      <c r="DR52" s="176">
        <v>984.09</v>
      </c>
      <c r="DS52" s="185"/>
      <c r="DT52" s="8"/>
      <c r="DU52" s="8"/>
      <c r="DV52" s="8"/>
      <c r="DW52" s="8"/>
      <c r="DX52" s="8"/>
      <c r="DY52" s="186"/>
      <c r="DZ52" s="185"/>
      <c r="EA52" s="8"/>
      <c r="EB52" s="8"/>
      <c r="EC52" s="8"/>
      <c r="ED52" s="8"/>
      <c r="EE52" s="8"/>
      <c r="EF52" s="186"/>
      <c r="EG52" s="251">
        <v>9.6</v>
      </c>
      <c r="EH52" s="2">
        <v>10.94</v>
      </c>
      <c r="EI52" s="175">
        <v>1975.47</v>
      </c>
      <c r="EJ52" s="175">
        <v>205.76</v>
      </c>
      <c r="EK52" s="175">
        <v>0</v>
      </c>
      <c r="EL52" s="175">
        <v>9774.5</v>
      </c>
      <c r="EM52" s="176">
        <v>1191.17</v>
      </c>
      <c r="EN52" s="174">
        <v>8.77</v>
      </c>
      <c r="EO52" s="174">
        <v>10.44</v>
      </c>
      <c r="EP52" s="175">
        <v>1858.79</v>
      </c>
      <c r="EQ52" s="175">
        <v>211.83</v>
      </c>
      <c r="ER52" s="175">
        <v>0</v>
      </c>
      <c r="ES52" s="175">
        <v>11633.24</v>
      </c>
      <c r="ET52" s="175">
        <v>1404.85</v>
      </c>
      <c r="EU52" s="208"/>
      <c r="EV52" s="209"/>
      <c r="EW52" s="8"/>
      <c r="EX52" s="8"/>
      <c r="EY52" s="8"/>
      <c r="EZ52" s="8"/>
      <c r="FA52" s="186"/>
      <c r="FB52" s="173">
        <v>7.78</v>
      </c>
      <c r="FC52" s="174">
        <v>9.87</v>
      </c>
      <c r="FD52" s="175">
        <v>63.81</v>
      </c>
      <c r="FE52" s="175">
        <v>8.2</v>
      </c>
      <c r="FF52" s="175">
        <v>0</v>
      </c>
      <c r="FG52" s="175">
        <v>11835</v>
      </c>
      <c r="FH52" s="175">
        <v>1428.71</v>
      </c>
      <c r="FI52" s="173">
        <v>8.29</v>
      </c>
      <c r="FJ52" s="174">
        <v>10.01</v>
      </c>
      <c r="FK52" s="175">
        <v>1158.77</v>
      </c>
      <c r="FL52" s="175">
        <v>139.8</v>
      </c>
      <c r="FM52" s="175">
        <v>0</v>
      </c>
      <c r="FN52" s="175">
        <v>12993.87</v>
      </c>
      <c r="FO52" s="176">
        <v>1569.38</v>
      </c>
      <c r="FP52" s="8"/>
      <c r="FQ52" s="182">
        <f t="shared" si="28"/>
        <v>13185.24</v>
      </c>
      <c r="FR52" s="175">
        <f t="shared" si="28"/>
        <v>1560.8799999999999</v>
      </c>
      <c r="FS52" s="174">
        <f t="shared" si="24"/>
        <v>8.447311772846087</v>
      </c>
      <c r="FT52" s="175">
        <f t="shared" si="25"/>
        <v>647.7029145728645</v>
      </c>
      <c r="FU52" s="183">
        <f t="shared" si="16"/>
        <v>2526.0413668341716</v>
      </c>
      <c r="FV52" s="8"/>
      <c r="FW52" s="173">
        <v>7.98</v>
      </c>
      <c r="FX52" s="174">
        <v>9.65</v>
      </c>
      <c r="FY52" s="175">
        <v>1843.36</v>
      </c>
      <c r="FZ52" s="175">
        <v>231.03</v>
      </c>
      <c r="GA52" s="175">
        <v>0</v>
      </c>
      <c r="GB52" s="175">
        <v>14837.07</v>
      </c>
      <c r="GC52" s="176">
        <v>1802.61</v>
      </c>
      <c r="GD52" s="173">
        <v>7.93</v>
      </c>
      <c r="GE52" s="174">
        <v>9.74</v>
      </c>
      <c r="GF52" s="175">
        <v>1274.76</v>
      </c>
      <c r="GG52" s="175">
        <v>160.71</v>
      </c>
      <c r="GH52" s="175"/>
      <c r="GI52" s="175">
        <v>16111.79</v>
      </c>
      <c r="GJ52" s="175">
        <v>1964.61</v>
      </c>
      <c r="GK52" s="173">
        <v>8.04</v>
      </c>
      <c r="GL52" s="174">
        <v>9.8</v>
      </c>
      <c r="GM52" s="175">
        <v>1030.93</v>
      </c>
      <c r="GN52" s="175">
        <v>128.28</v>
      </c>
      <c r="GO52" s="175">
        <v>0</v>
      </c>
      <c r="GP52" s="175">
        <v>17142.75</v>
      </c>
      <c r="GQ52" s="176">
        <v>2094.08</v>
      </c>
      <c r="GR52" s="173">
        <v>8.48</v>
      </c>
      <c r="GS52" s="174">
        <v>9.87</v>
      </c>
      <c r="GT52" s="175">
        <v>1413.9</v>
      </c>
      <c r="GU52" s="175">
        <v>166.79</v>
      </c>
      <c r="GV52" s="175">
        <v>0</v>
      </c>
      <c r="GW52" s="175">
        <v>18556.63</v>
      </c>
      <c r="GX52" s="175">
        <v>2262.01</v>
      </c>
      <c r="GY52" s="173">
        <v>8.86</v>
      </c>
      <c r="GZ52" s="174">
        <v>10.36</v>
      </c>
      <c r="HA52" s="175">
        <v>1429.61</v>
      </c>
      <c r="HB52" s="175">
        <v>161.27</v>
      </c>
      <c r="HC52" s="175"/>
      <c r="HD52" s="175">
        <v>19986.17</v>
      </c>
      <c r="HE52" s="176">
        <v>2424.46</v>
      </c>
      <c r="HF52" s="173">
        <v>9.31</v>
      </c>
      <c r="HG52" s="174">
        <v>10.73</v>
      </c>
      <c r="HH52" s="175">
        <v>1377.12</v>
      </c>
      <c r="HI52" s="175">
        <v>147.97</v>
      </c>
      <c r="HJ52" s="175">
        <v>0</v>
      </c>
      <c r="HK52" s="175">
        <v>21363.18</v>
      </c>
      <c r="HL52" s="175">
        <v>2573.3</v>
      </c>
      <c r="HM52" s="173">
        <v>9.29</v>
      </c>
      <c r="HN52" s="174">
        <v>10.56</v>
      </c>
      <c r="HO52" s="175">
        <v>1670.77</v>
      </c>
      <c r="HP52" s="175">
        <v>179.8</v>
      </c>
      <c r="HQ52" s="175">
        <v>0</v>
      </c>
      <c r="HR52" s="175">
        <v>23033.88</v>
      </c>
      <c r="HS52" s="176">
        <v>2754.25</v>
      </c>
      <c r="HT52" s="8"/>
      <c r="HU52" s="173">
        <f t="shared" si="17"/>
        <v>8.265909090909089</v>
      </c>
      <c r="HV52" s="174">
        <f t="shared" si="18"/>
        <v>9.867272727272727</v>
      </c>
      <c r="HW52" s="202">
        <f t="shared" si="19"/>
        <v>32171.21</v>
      </c>
      <c r="HX52" s="175">
        <f t="shared" si="19"/>
        <v>3481.6</v>
      </c>
      <c r="HY52" s="210">
        <f t="shared" si="1"/>
        <v>0.38457438708694963</v>
      </c>
      <c r="HZ52" s="175">
        <f t="shared" si="2"/>
        <v>1907.212395309883</v>
      </c>
      <c r="IA52" s="183">
        <f t="shared" si="20"/>
        <v>7342.76772194305</v>
      </c>
      <c r="IB52" s="194"/>
      <c r="IC52" s="211">
        <f t="shared" si="36"/>
        <v>11835</v>
      </c>
      <c r="ID52" s="212">
        <f t="shared" si="3"/>
        <v>22130.76</v>
      </c>
      <c r="IE52" s="175">
        <f t="shared" si="37"/>
        <v>1569.38</v>
      </c>
      <c r="IF52" s="176">
        <f t="shared" si="4"/>
        <v>2305.75</v>
      </c>
      <c r="IG52" s="175"/>
      <c r="IH52" s="211">
        <f t="shared" si="5"/>
        <v>413.0320603015075</v>
      </c>
      <c r="II52" s="176">
        <f t="shared" si="6"/>
        <v>1401.2449748743716</v>
      </c>
    </row>
    <row r="53" spans="1:243" s="171" customFormat="1" ht="12.75">
      <c r="A53" s="171" t="s">
        <v>45</v>
      </c>
      <c r="B53" s="172" t="s">
        <v>103</v>
      </c>
      <c r="C53" s="171">
        <v>5.97</v>
      </c>
      <c r="D53" s="173"/>
      <c r="E53" s="174"/>
      <c r="F53" s="175"/>
      <c r="G53" s="175"/>
      <c r="H53" s="175"/>
      <c r="I53" s="175"/>
      <c r="J53" s="176"/>
      <c r="K53" s="173"/>
      <c r="L53" s="174"/>
      <c r="M53" s="175"/>
      <c r="N53" s="175"/>
      <c r="O53" s="175"/>
      <c r="P53" s="175"/>
      <c r="Q53" s="176"/>
      <c r="R53" s="177"/>
      <c r="S53" s="2"/>
      <c r="T53" s="175"/>
      <c r="U53" s="175"/>
      <c r="V53" s="175"/>
      <c r="W53" s="175"/>
      <c r="X53" s="176"/>
      <c r="Y53" s="173">
        <v>9.52</v>
      </c>
      <c r="Z53" s="174">
        <v>10.58</v>
      </c>
      <c r="AA53" s="175">
        <v>1711.93</v>
      </c>
      <c r="AB53" s="175">
        <v>179.81</v>
      </c>
      <c r="AC53" s="175">
        <v>3560</v>
      </c>
      <c r="AD53" s="175">
        <v>2271.7</v>
      </c>
      <c r="AE53" s="176">
        <v>243.94</v>
      </c>
      <c r="AF53" s="177"/>
      <c r="AG53" s="2"/>
      <c r="AH53" s="2"/>
      <c r="AI53" s="2"/>
      <c r="AJ53" s="2"/>
      <c r="AK53" s="2"/>
      <c r="AL53" s="178"/>
      <c r="AM53" s="173"/>
      <c r="AN53" s="174"/>
      <c r="AO53" s="175"/>
      <c r="AP53" s="175"/>
      <c r="AQ53" s="175"/>
      <c r="AR53" s="175"/>
      <c r="AS53" s="176"/>
      <c r="AT53" s="179">
        <v>9.46</v>
      </c>
      <c r="AU53" s="180">
        <v>10.45</v>
      </c>
      <c r="AV53" s="175">
        <v>4194</v>
      </c>
      <c r="AW53" s="175"/>
      <c r="AX53" s="175">
        <v>3718</v>
      </c>
      <c r="AY53" s="175"/>
      <c r="AZ53" s="176"/>
      <c r="BA53" s="179">
        <v>9.45</v>
      </c>
      <c r="BB53" s="180">
        <v>10.43</v>
      </c>
      <c r="BC53" s="175">
        <v>6589.85</v>
      </c>
      <c r="BD53" s="175">
        <v>696.84</v>
      </c>
      <c r="BE53" s="175">
        <v>3780</v>
      </c>
      <c r="BF53" s="175">
        <v>7149.55</v>
      </c>
      <c r="BG53" s="176">
        <v>764.06</v>
      </c>
      <c r="BH53" s="179">
        <v>9.44</v>
      </c>
      <c r="BI53" s="180">
        <v>10.43</v>
      </c>
      <c r="BJ53" s="175">
        <v>8882</v>
      </c>
      <c r="BK53" s="175">
        <v>940</v>
      </c>
      <c r="BL53" s="175">
        <v>3746</v>
      </c>
      <c r="BM53" s="175">
        <v>9442</v>
      </c>
      <c r="BN53" s="176">
        <v>1010</v>
      </c>
      <c r="BO53" s="179">
        <v>9.24</v>
      </c>
      <c r="BP53" s="180">
        <v>10.25</v>
      </c>
      <c r="BQ53" s="175">
        <v>1568</v>
      </c>
      <c r="BR53" s="175">
        <v>169</v>
      </c>
      <c r="BS53" s="175">
        <v>3425</v>
      </c>
      <c r="BT53" s="175">
        <v>11010</v>
      </c>
      <c r="BU53" s="175">
        <v>1182</v>
      </c>
      <c r="BV53" s="179">
        <v>9.26</v>
      </c>
      <c r="BW53" s="180">
        <v>10.63</v>
      </c>
      <c r="BX53" s="175">
        <v>1311.66</v>
      </c>
      <c r="BY53" s="175">
        <v>141.6</v>
      </c>
      <c r="BZ53" s="181">
        <v>3288.2</v>
      </c>
      <c r="CA53" s="187">
        <v>1311.74</v>
      </c>
      <c r="CB53" s="214">
        <v>142.8</v>
      </c>
      <c r="CC53" s="187"/>
      <c r="CD53" s="182">
        <f t="shared" si="7"/>
        <v>24257.44</v>
      </c>
      <c r="CE53" s="175">
        <f t="shared" si="7"/>
        <v>2127.25</v>
      </c>
      <c r="CF53" s="174">
        <f t="shared" si="8"/>
        <v>11.40319191444353</v>
      </c>
      <c r="CG53" s="175">
        <f t="shared" si="9"/>
        <v>1935.9727805695143</v>
      </c>
      <c r="CH53" s="183">
        <f t="shared" si="10"/>
        <v>7356.696566164154</v>
      </c>
      <c r="CI53" s="8"/>
      <c r="CJ53" s="179">
        <v>9.46</v>
      </c>
      <c r="CK53" s="180">
        <v>10.67</v>
      </c>
      <c r="CL53" s="175">
        <v>1909.26</v>
      </c>
      <c r="CM53" s="175">
        <v>201.77</v>
      </c>
      <c r="CN53" s="181">
        <v>3425.41</v>
      </c>
      <c r="CO53" s="175">
        <v>3220.97</v>
      </c>
      <c r="CP53" s="176">
        <v>345.81</v>
      </c>
      <c r="CQ53" s="179">
        <v>9.51</v>
      </c>
      <c r="CR53" s="180">
        <v>10.72</v>
      </c>
      <c r="CS53" s="175">
        <v>4031.61</v>
      </c>
      <c r="CT53" s="175">
        <v>423.93</v>
      </c>
      <c r="CU53" s="181">
        <v>3419</v>
      </c>
      <c r="CV53" s="175">
        <v>5343.32</v>
      </c>
      <c r="CW53" s="176">
        <v>569.54</v>
      </c>
      <c r="CX53" s="179">
        <v>10.11</v>
      </c>
      <c r="CY53" s="180">
        <v>11.4</v>
      </c>
      <c r="CZ53" s="175">
        <v>2772.97</v>
      </c>
      <c r="DA53" s="175">
        <v>274.23</v>
      </c>
      <c r="DB53" s="175">
        <v>3560</v>
      </c>
      <c r="DC53" s="175">
        <v>8116.19</v>
      </c>
      <c r="DD53" s="176">
        <v>845.11</v>
      </c>
      <c r="DE53" s="173">
        <v>9.88</v>
      </c>
      <c r="DF53" s="174">
        <v>11.1</v>
      </c>
      <c r="DG53" s="175">
        <v>670.21</v>
      </c>
      <c r="DH53" s="175">
        <v>67.84</v>
      </c>
      <c r="DI53" s="175">
        <v>2729</v>
      </c>
      <c r="DJ53" s="175">
        <v>10466.19</v>
      </c>
      <c r="DK53" s="176">
        <v>1080.07</v>
      </c>
      <c r="DL53" s="173">
        <v>9.93</v>
      </c>
      <c r="DM53" s="174">
        <v>11.11</v>
      </c>
      <c r="DN53" s="175">
        <v>1867.26</v>
      </c>
      <c r="DO53" s="175">
        <v>188.03</v>
      </c>
      <c r="DP53" s="175">
        <v>3572</v>
      </c>
      <c r="DQ53" s="175">
        <v>11663.22</v>
      </c>
      <c r="DR53" s="176">
        <v>1200.76</v>
      </c>
      <c r="DS53" s="185"/>
      <c r="DT53" s="8"/>
      <c r="DU53" s="8"/>
      <c r="DV53" s="8"/>
      <c r="DW53" s="8"/>
      <c r="DX53" s="8"/>
      <c r="DY53" s="186"/>
      <c r="DZ53" s="185"/>
      <c r="EA53" s="8"/>
      <c r="EB53" s="8"/>
      <c r="EC53" s="8"/>
      <c r="ED53" s="8"/>
      <c r="EE53" s="8"/>
      <c r="EF53" s="186"/>
      <c r="EG53" s="251">
        <v>9.96</v>
      </c>
      <c r="EH53" s="2">
        <v>11.18</v>
      </c>
      <c r="EI53" s="175">
        <v>2522.29</v>
      </c>
      <c r="EJ53" s="175">
        <v>253.23</v>
      </c>
      <c r="EK53" s="175">
        <v>0</v>
      </c>
      <c r="EL53" s="175">
        <v>14185.48</v>
      </c>
      <c r="EM53" s="176">
        <v>1455.12</v>
      </c>
      <c r="EN53" s="209"/>
      <c r="EO53" s="209"/>
      <c r="EP53" s="8"/>
      <c r="EQ53" s="8"/>
      <c r="ER53" s="8"/>
      <c r="ES53" s="8"/>
      <c r="ET53" s="8"/>
      <c r="EU53" s="173">
        <v>10.01</v>
      </c>
      <c r="EV53" s="174">
        <v>11.35</v>
      </c>
      <c r="EW53" s="175">
        <v>3352.02</v>
      </c>
      <c r="EX53" s="175">
        <v>334.77</v>
      </c>
      <c r="EY53" s="175">
        <v>0</v>
      </c>
      <c r="EZ53" s="175">
        <v>17537.48</v>
      </c>
      <c r="FA53" s="176">
        <v>1791.71</v>
      </c>
      <c r="FB53" s="173">
        <v>9.74</v>
      </c>
      <c r="FC53" s="174">
        <v>11.12</v>
      </c>
      <c r="FD53" s="175">
        <v>2212.36</v>
      </c>
      <c r="FE53" s="175">
        <v>227.14</v>
      </c>
      <c r="FF53" s="175">
        <v>0</v>
      </c>
      <c r="FG53" s="175">
        <v>19749.7</v>
      </c>
      <c r="FH53" s="175">
        <v>2020.04</v>
      </c>
      <c r="FI53" s="173">
        <v>9.85</v>
      </c>
      <c r="FJ53" s="174">
        <v>11.25</v>
      </c>
      <c r="FK53" s="175">
        <v>1588.52</v>
      </c>
      <c r="FL53" s="175">
        <v>161.28</v>
      </c>
      <c r="FM53" s="175">
        <v>0</v>
      </c>
      <c r="FN53" s="175">
        <v>21338.25</v>
      </c>
      <c r="FO53" s="176">
        <v>2182.29</v>
      </c>
      <c r="FP53" s="8"/>
      <c r="FQ53" s="182">
        <f t="shared" si="28"/>
        <v>20926.5</v>
      </c>
      <c r="FR53" s="175">
        <f t="shared" si="28"/>
        <v>2132.2200000000003</v>
      </c>
      <c r="FS53" s="174">
        <f t="shared" si="24"/>
        <v>9.814418774798096</v>
      </c>
      <c r="FT53" s="175">
        <f t="shared" si="25"/>
        <v>1373.0563819095478</v>
      </c>
      <c r="FU53" s="183">
        <f t="shared" si="16"/>
        <v>5354.9198894472365</v>
      </c>
      <c r="FV53" s="8"/>
      <c r="FW53" s="173">
        <v>9.69</v>
      </c>
      <c r="FX53" s="174">
        <v>11.17</v>
      </c>
      <c r="FY53" s="175">
        <v>2868.41</v>
      </c>
      <c r="FZ53" s="175">
        <v>296.02</v>
      </c>
      <c r="GA53" s="175">
        <v>0</v>
      </c>
      <c r="GB53" s="175">
        <v>24206.51</v>
      </c>
      <c r="GC53" s="176">
        <v>2479.78</v>
      </c>
      <c r="GD53" s="173">
        <v>9.74</v>
      </c>
      <c r="GE53" s="174">
        <v>11.23</v>
      </c>
      <c r="GF53" s="175">
        <v>1764.85</v>
      </c>
      <c r="GG53" s="175">
        <v>181.2</v>
      </c>
      <c r="GH53" s="175"/>
      <c r="GI53" s="175">
        <v>25971.4</v>
      </c>
      <c r="GJ53" s="175">
        <v>2662.5</v>
      </c>
      <c r="GK53" s="173">
        <v>9.81</v>
      </c>
      <c r="GL53" s="174">
        <v>11.19</v>
      </c>
      <c r="GM53" s="175">
        <v>1649.44</v>
      </c>
      <c r="GN53" s="175">
        <v>168.09</v>
      </c>
      <c r="GO53" s="175">
        <v>0</v>
      </c>
      <c r="GP53" s="175">
        <v>27620.82</v>
      </c>
      <c r="GQ53" s="176">
        <v>2831.95</v>
      </c>
      <c r="GR53" s="173">
        <v>10.05</v>
      </c>
      <c r="GS53" s="174">
        <v>11.5</v>
      </c>
      <c r="GT53" s="175">
        <v>1722.23</v>
      </c>
      <c r="GU53" s="175">
        <v>171.41</v>
      </c>
      <c r="GV53" s="175">
        <v>0</v>
      </c>
      <c r="GW53" s="175">
        <v>29343.03</v>
      </c>
      <c r="GX53" s="175">
        <v>3004.33</v>
      </c>
      <c r="GY53" s="173">
        <v>10.09</v>
      </c>
      <c r="GZ53" s="174">
        <v>11.51</v>
      </c>
      <c r="HA53" s="175">
        <v>1945.11</v>
      </c>
      <c r="HB53" s="175">
        <v>192.72</v>
      </c>
      <c r="HC53" s="175"/>
      <c r="HD53" s="175">
        <v>31288.11</v>
      </c>
      <c r="HE53" s="176">
        <v>3198.06</v>
      </c>
      <c r="HF53" s="173">
        <v>9.91</v>
      </c>
      <c r="HG53" s="174">
        <v>11.32</v>
      </c>
      <c r="HH53" s="175">
        <v>1853.37</v>
      </c>
      <c r="HI53" s="175">
        <v>187.05</v>
      </c>
      <c r="HJ53" s="175">
        <v>0</v>
      </c>
      <c r="HK53" s="175">
        <v>33141.45</v>
      </c>
      <c r="HL53" s="175">
        <v>3386.09</v>
      </c>
      <c r="HM53" s="173">
        <v>9.95</v>
      </c>
      <c r="HN53" s="174">
        <v>11.32</v>
      </c>
      <c r="HO53" s="175">
        <v>2234.92</v>
      </c>
      <c r="HP53" s="175">
        <v>224.67</v>
      </c>
      <c r="HQ53" s="175">
        <v>0</v>
      </c>
      <c r="HR53" s="175">
        <v>35376.28</v>
      </c>
      <c r="HS53" s="176">
        <v>3612.26</v>
      </c>
      <c r="HT53" s="8"/>
      <c r="HU53" s="173">
        <f t="shared" si="17"/>
        <v>9.730000000000002</v>
      </c>
      <c r="HV53" s="174">
        <f t="shared" si="18"/>
        <v>10.995909090909091</v>
      </c>
      <c r="HW53" s="202">
        <f t="shared" si="19"/>
        <v>59222.270000000004</v>
      </c>
      <c r="HX53" s="175">
        <f t="shared" si="19"/>
        <v>5680.63</v>
      </c>
      <c r="HY53" s="210">
        <f t="shared" si="1"/>
        <v>0.6298157453936353</v>
      </c>
      <c r="HZ53" s="175">
        <f t="shared" si="2"/>
        <v>4239.348224455612</v>
      </c>
      <c r="IA53" s="183">
        <f t="shared" si="20"/>
        <v>16321.490664154106</v>
      </c>
      <c r="IB53" s="194"/>
      <c r="IC53" s="211">
        <f t="shared" si="36"/>
        <v>19749.7</v>
      </c>
      <c r="ID53" s="212">
        <f t="shared" si="3"/>
        <v>45183.939999999995</v>
      </c>
      <c r="IE53" s="175">
        <f t="shared" si="37"/>
        <v>2182.29</v>
      </c>
      <c r="IF53" s="176">
        <f t="shared" si="4"/>
        <v>4259.47</v>
      </c>
      <c r="IG53" s="207" t="s">
        <v>104</v>
      </c>
      <c r="IH53" s="211">
        <f t="shared" si="5"/>
        <v>1125.8674539363487</v>
      </c>
      <c r="II53" s="176">
        <f t="shared" si="6"/>
        <v>3309.0291624790616</v>
      </c>
    </row>
    <row r="54" spans="1:243" s="171" customFormat="1" ht="12.75">
      <c r="A54" s="171" t="s">
        <v>45</v>
      </c>
      <c r="B54" s="172" t="s">
        <v>105</v>
      </c>
      <c r="C54" s="171">
        <v>5.97</v>
      </c>
      <c r="D54" s="173"/>
      <c r="E54" s="174"/>
      <c r="F54" s="175"/>
      <c r="G54" s="175"/>
      <c r="H54" s="175"/>
      <c r="I54" s="175"/>
      <c r="J54" s="176"/>
      <c r="K54" s="173"/>
      <c r="L54" s="174"/>
      <c r="M54" s="175"/>
      <c r="N54" s="175"/>
      <c r="O54" s="175"/>
      <c r="P54" s="175"/>
      <c r="Q54" s="176"/>
      <c r="R54" s="177"/>
      <c r="S54" s="2"/>
      <c r="T54" s="175"/>
      <c r="U54" s="175"/>
      <c r="V54" s="175"/>
      <c r="W54" s="175"/>
      <c r="X54" s="176"/>
      <c r="Y54" s="173"/>
      <c r="Z54" s="174"/>
      <c r="AA54" s="175"/>
      <c r="AB54" s="175"/>
      <c r="AC54" s="175"/>
      <c r="AD54" s="175"/>
      <c r="AE54" s="176"/>
      <c r="AF54" s="177"/>
      <c r="AG54" s="2"/>
      <c r="AH54" s="2"/>
      <c r="AI54" s="2"/>
      <c r="AJ54" s="2"/>
      <c r="AK54" s="2"/>
      <c r="AL54" s="178"/>
      <c r="AM54" s="173"/>
      <c r="AN54" s="174"/>
      <c r="AO54" s="175"/>
      <c r="AP54" s="175"/>
      <c r="AQ54" s="175"/>
      <c r="AR54" s="175"/>
      <c r="AS54" s="176"/>
      <c r="AT54" s="179">
        <v>7.55</v>
      </c>
      <c r="AU54" s="180">
        <v>8.54</v>
      </c>
      <c r="AV54" s="175">
        <v>2084</v>
      </c>
      <c r="AW54" s="175"/>
      <c r="AX54" s="175">
        <v>5860</v>
      </c>
      <c r="AY54" s="175"/>
      <c r="AZ54" s="176"/>
      <c r="BA54" s="179">
        <v>7.62</v>
      </c>
      <c r="BB54" s="180">
        <v>8.64</v>
      </c>
      <c r="BC54" s="175">
        <v>3376.06</v>
      </c>
      <c r="BD54" s="175">
        <v>442.92</v>
      </c>
      <c r="BE54" s="175">
        <v>5849</v>
      </c>
      <c r="BF54" s="175">
        <v>3924.41</v>
      </c>
      <c r="BG54" s="176">
        <v>503.15</v>
      </c>
      <c r="BH54" s="179">
        <v>7.67</v>
      </c>
      <c r="BI54" s="180">
        <v>8.7</v>
      </c>
      <c r="BJ54" s="175">
        <v>4825</v>
      </c>
      <c r="BK54" s="175">
        <v>629</v>
      </c>
      <c r="BL54" s="175">
        <v>5770</v>
      </c>
      <c r="BM54" s="175">
        <v>5373</v>
      </c>
      <c r="BN54" s="176">
        <v>690</v>
      </c>
      <c r="BO54" s="179">
        <v>7.66</v>
      </c>
      <c r="BP54" s="180">
        <v>8.74</v>
      </c>
      <c r="BQ54" s="175">
        <v>1299</v>
      </c>
      <c r="BR54" s="175">
        <v>169</v>
      </c>
      <c r="BS54" s="175">
        <v>5406</v>
      </c>
      <c r="BT54" s="175">
        <v>6673</v>
      </c>
      <c r="BU54" s="175">
        <v>861</v>
      </c>
      <c r="BV54" s="179">
        <v>7.83</v>
      </c>
      <c r="BW54" s="180">
        <v>8.85</v>
      </c>
      <c r="BX54" s="175">
        <v>984.9</v>
      </c>
      <c r="BY54" s="175">
        <v>125.84</v>
      </c>
      <c r="BZ54" s="181">
        <v>5412.73</v>
      </c>
      <c r="CA54" s="175">
        <v>7658.2</v>
      </c>
      <c r="CB54" s="176">
        <v>987.8</v>
      </c>
      <c r="CC54" s="175"/>
      <c r="CD54" s="182">
        <f t="shared" si="7"/>
        <v>12568.96</v>
      </c>
      <c r="CE54" s="175">
        <f t="shared" si="7"/>
        <v>1366.76</v>
      </c>
      <c r="CF54" s="174">
        <f t="shared" si="8"/>
        <v>9.196171968743597</v>
      </c>
      <c r="CG54" s="175">
        <f t="shared" si="9"/>
        <v>738.5934338358459</v>
      </c>
      <c r="CH54" s="183">
        <f t="shared" si="10"/>
        <v>2806.655048576214</v>
      </c>
      <c r="CI54" s="8"/>
      <c r="CJ54" s="179">
        <v>7.89</v>
      </c>
      <c r="CK54" s="180">
        <v>8.96</v>
      </c>
      <c r="CL54" s="175">
        <v>1298.53</v>
      </c>
      <c r="CM54" s="175">
        <v>164.44</v>
      </c>
      <c r="CN54" s="181">
        <v>5252.09</v>
      </c>
      <c r="CO54" s="175">
        <v>8956.62</v>
      </c>
      <c r="CP54" s="176">
        <v>1152.86</v>
      </c>
      <c r="CQ54" s="179">
        <v>7.81</v>
      </c>
      <c r="CR54" s="180">
        <v>8.84</v>
      </c>
      <c r="CS54" s="175">
        <v>2306.84</v>
      </c>
      <c r="CT54" s="175">
        <v>295.22</v>
      </c>
      <c r="CU54" s="181">
        <v>5331.54</v>
      </c>
      <c r="CV54" s="175">
        <v>9964.87</v>
      </c>
      <c r="CW54" s="176">
        <v>1284.16</v>
      </c>
      <c r="CX54" s="179">
        <v>8.01</v>
      </c>
      <c r="CY54" s="180">
        <v>9.06</v>
      </c>
      <c r="CZ54" s="175">
        <v>1838.22</v>
      </c>
      <c r="DA54" s="175">
        <v>229.4</v>
      </c>
      <c r="DB54" s="175">
        <v>5676</v>
      </c>
      <c r="DC54" s="175">
        <v>11802.99</v>
      </c>
      <c r="DD54" s="176">
        <v>1514.29</v>
      </c>
      <c r="DE54" s="173">
        <v>8.04</v>
      </c>
      <c r="DF54" s="174">
        <v>9.11</v>
      </c>
      <c r="DG54" s="175">
        <v>1057.67</v>
      </c>
      <c r="DH54" s="175">
        <v>131.63</v>
      </c>
      <c r="DI54" s="175">
        <v>5846</v>
      </c>
      <c r="DJ54" s="175">
        <v>12860.7</v>
      </c>
      <c r="DK54" s="176">
        <v>1646.33</v>
      </c>
      <c r="DL54" s="173">
        <v>8.41</v>
      </c>
      <c r="DM54" s="174">
        <v>9.57</v>
      </c>
      <c r="DN54" s="175">
        <v>1412.56</v>
      </c>
      <c r="DO54" s="175">
        <v>167.85</v>
      </c>
      <c r="DP54" s="175">
        <v>5345</v>
      </c>
      <c r="DQ54" s="175">
        <v>14273.27</v>
      </c>
      <c r="DR54" s="176">
        <v>1814.8</v>
      </c>
      <c r="DS54" s="185"/>
      <c r="DT54" s="8"/>
      <c r="DU54" s="8"/>
      <c r="DV54" s="8"/>
      <c r="DW54" s="8"/>
      <c r="DX54" s="8"/>
      <c r="DY54" s="186"/>
      <c r="DZ54" s="185"/>
      <c r="EA54" s="8"/>
      <c r="EB54" s="8"/>
      <c r="EC54" s="8"/>
      <c r="ED54" s="8"/>
      <c r="EE54" s="8"/>
      <c r="EF54" s="186"/>
      <c r="EG54" s="251">
        <v>9.03</v>
      </c>
      <c r="EH54" s="2">
        <v>10</v>
      </c>
      <c r="EI54" s="175">
        <v>2269.25</v>
      </c>
      <c r="EJ54" s="175">
        <v>251.15</v>
      </c>
      <c r="EK54" s="175">
        <v>0</v>
      </c>
      <c r="EL54" s="175">
        <v>16542.46</v>
      </c>
      <c r="EM54" s="176">
        <v>2066.97</v>
      </c>
      <c r="EN54" s="174">
        <v>7.93</v>
      </c>
      <c r="EO54" s="174">
        <v>9.01</v>
      </c>
      <c r="EP54" s="175">
        <v>1577.2</v>
      </c>
      <c r="EQ54" s="175">
        <v>198.91</v>
      </c>
      <c r="ER54" s="175">
        <v>0</v>
      </c>
      <c r="ES54" s="175">
        <v>18119.54</v>
      </c>
      <c r="ET54" s="175">
        <v>2266.88</v>
      </c>
      <c r="EU54" s="173">
        <v>8.27</v>
      </c>
      <c r="EV54" s="174">
        <v>9.53</v>
      </c>
      <c r="EW54" s="175">
        <v>1236.46</v>
      </c>
      <c r="EX54" s="175">
        <v>149.45</v>
      </c>
      <c r="EY54" s="175">
        <v>0</v>
      </c>
      <c r="EZ54" s="175">
        <v>19372.06</v>
      </c>
      <c r="FA54" s="176">
        <v>2416.78</v>
      </c>
      <c r="FB54" s="173">
        <v>7.86</v>
      </c>
      <c r="FC54" s="174">
        <v>8.99</v>
      </c>
      <c r="FD54" s="175">
        <v>1337.35</v>
      </c>
      <c r="FE54" s="175">
        <v>170.09</v>
      </c>
      <c r="FF54" s="175">
        <v>0</v>
      </c>
      <c r="FG54" s="175">
        <v>20693.27</v>
      </c>
      <c r="FH54" s="175">
        <v>2587.57</v>
      </c>
      <c r="FI54" s="173">
        <v>7.59</v>
      </c>
      <c r="FJ54" s="174">
        <v>8.63</v>
      </c>
      <c r="FK54" s="175">
        <v>716.37</v>
      </c>
      <c r="FL54" s="175">
        <v>94.39</v>
      </c>
      <c r="FM54" s="175">
        <v>0</v>
      </c>
      <c r="FN54" s="175">
        <v>21409.59</v>
      </c>
      <c r="FO54" s="176">
        <v>2682.48</v>
      </c>
      <c r="FP54" s="8"/>
      <c r="FQ54" s="182">
        <f t="shared" si="28"/>
        <v>15050.45</v>
      </c>
      <c r="FR54" s="175">
        <f t="shared" si="28"/>
        <v>1852.5300000000002</v>
      </c>
      <c r="FS54" s="174">
        <f t="shared" si="24"/>
        <v>8.124267893097548</v>
      </c>
      <c r="FT54" s="175">
        <f t="shared" si="25"/>
        <v>668.4834003350084</v>
      </c>
      <c r="FU54" s="183">
        <f t="shared" si="16"/>
        <v>2607.0852613065326</v>
      </c>
      <c r="FV54" s="8"/>
      <c r="FW54" s="185"/>
      <c r="FX54" s="8"/>
      <c r="FY54" s="8"/>
      <c r="FZ54" s="8"/>
      <c r="GA54" s="8"/>
      <c r="GB54" s="8"/>
      <c r="GC54" s="186"/>
      <c r="GD54" s="173">
        <v>7.75</v>
      </c>
      <c r="GE54" s="174">
        <v>8.93</v>
      </c>
      <c r="GF54" s="175">
        <v>979.35</v>
      </c>
      <c r="GG54" s="175">
        <v>126.37</v>
      </c>
      <c r="GH54" s="175"/>
      <c r="GI54" s="175">
        <v>979.31</v>
      </c>
      <c r="GJ54" s="175">
        <v>126.79</v>
      </c>
      <c r="GK54" s="173">
        <v>7.83</v>
      </c>
      <c r="GL54" s="174">
        <v>8.95</v>
      </c>
      <c r="GM54" s="175">
        <v>1062.19</v>
      </c>
      <c r="GN54" s="175">
        <v>135.64</v>
      </c>
      <c r="GO54" s="175">
        <v>0</v>
      </c>
      <c r="GP54" s="175">
        <v>2041.51</v>
      </c>
      <c r="GQ54" s="176">
        <v>263.21</v>
      </c>
      <c r="GR54" s="173">
        <v>7.83</v>
      </c>
      <c r="GS54" s="174">
        <v>8.9</v>
      </c>
      <c r="GT54" s="175">
        <v>1236.64</v>
      </c>
      <c r="GU54" s="175">
        <v>157.96</v>
      </c>
      <c r="GV54" s="175">
        <v>0</v>
      </c>
      <c r="GW54" s="175">
        <v>3278.23</v>
      </c>
      <c r="GX54" s="175">
        <v>421.81</v>
      </c>
      <c r="GY54" s="173">
        <v>7.78</v>
      </c>
      <c r="GZ54" s="174">
        <v>8.75</v>
      </c>
      <c r="HA54" s="175">
        <v>1398.48</v>
      </c>
      <c r="HB54" s="175">
        <v>179.74</v>
      </c>
      <c r="HC54" s="175"/>
      <c r="HD54" s="175">
        <v>4676.57</v>
      </c>
      <c r="HE54" s="176">
        <v>602.57</v>
      </c>
      <c r="HF54" s="173">
        <v>7.93</v>
      </c>
      <c r="HG54" s="174">
        <v>8.97</v>
      </c>
      <c r="HH54" s="175">
        <v>1482.34</v>
      </c>
      <c r="HI54" s="175">
        <v>186.9</v>
      </c>
      <c r="HJ54" s="175">
        <v>0</v>
      </c>
      <c r="HK54" s="175">
        <v>6158.97</v>
      </c>
      <c r="HL54" s="175">
        <v>790.1</v>
      </c>
      <c r="HM54" s="173">
        <v>7.8</v>
      </c>
      <c r="HN54" s="174">
        <v>8.8</v>
      </c>
      <c r="HO54" s="175">
        <v>1696.46</v>
      </c>
      <c r="HP54" s="175">
        <v>217.5</v>
      </c>
      <c r="HQ54" s="175">
        <v>0</v>
      </c>
      <c r="HR54" s="175">
        <v>7855.27</v>
      </c>
      <c r="HS54" s="176">
        <v>1008.59</v>
      </c>
      <c r="HT54" s="8"/>
      <c r="HU54" s="173">
        <f t="shared" si="17"/>
        <v>7.9090476190476195</v>
      </c>
      <c r="HV54" s="174">
        <f t="shared" si="18"/>
        <v>8.974761904761905</v>
      </c>
      <c r="HW54" s="202">
        <f t="shared" si="19"/>
        <v>35474.87000000001</v>
      </c>
      <c r="HX54" s="175">
        <f t="shared" si="19"/>
        <v>4223.4</v>
      </c>
      <c r="HY54" s="210">
        <f t="shared" si="1"/>
        <v>0.3247985961553802</v>
      </c>
      <c r="HZ54" s="175">
        <f t="shared" si="2"/>
        <v>1718.7892797319955</v>
      </c>
      <c r="IA54" s="183">
        <f t="shared" si="20"/>
        <v>6617.3387269681825</v>
      </c>
      <c r="IB54" s="194"/>
      <c r="IC54" s="211">
        <f t="shared" si="36"/>
        <v>20693.27</v>
      </c>
      <c r="ID54" s="212">
        <f t="shared" si="3"/>
        <v>27619.41</v>
      </c>
      <c r="IE54" s="175">
        <f t="shared" si="37"/>
        <v>2682.48</v>
      </c>
      <c r="IF54" s="176">
        <f t="shared" si="4"/>
        <v>3219.29</v>
      </c>
      <c r="IG54" s="175"/>
      <c r="IH54" s="211">
        <f t="shared" si="5"/>
        <v>783.7293802345062</v>
      </c>
      <c r="II54" s="176">
        <f t="shared" si="6"/>
        <v>1407.0768341708545</v>
      </c>
    </row>
    <row r="55" spans="1:243" s="171" customFormat="1" ht="12.75">
      <c r="A55" s="171" t="s">
        <v>45</v>
      </c>
      <c r="B55" s="172" t="s">
        <v>106</v>
      </c>
      <c r="C55" s="171">
        <v>5.97</v>
      </c>
      <c r="D55" s="173"/>
      <c r="E55" s="174"/>
      <c r="F55" s="175"/>
      <c r="G55" s="175"/>
      <c r="H55" s="175"/>
      <c r="I55" s="175"/>
      <c r="J55" s="176"/>
      <c r="K55" s="173"/>
      <c r="L55" s="174"/>
      <c r="M55" s="175"/>
      <c r="N55" s="175"/>
      <c r="O55" s="175"/>
      <c r="P55" s="175"/>
      <c r="Q55" s="176"/>
      <c r="R55" s="177"/>
      <c r="S55" s="2"/>
      <c r="T55" s="175"/>
      <c r="U55" s="175"/>
      <c r="V55" s="175"/>
      <c r="W55" s="175"/>
      <c r="X55" s="176"/>
      <c r="Y55" s="173">
        <v>6.74</v>
      </c>
      <c r="Z55" s="174">
        <v>8.28</v>
      </c>
      <c r="AA55" s="175">
        <v>842.66</v>
      </c>
      <c r="AB55" s="175">
        <v>125.04</v>
      </c>
      <c r="AC55" s="175">
        <v>6702</v>
      </c>
      <c r="AD55" s="175">
        <v>1374.62</v>
      </c>
      <c r="AE55" s="176">
        <v>187.01</v>
      </c>
      <c r="AF55" s="177"/>
      <c r="AG55" s="2"/>
      <c r="AH55" s="2"/>
      <c r="AI55" s="2"/>
      <c r="AJ55" s="2"/>
      <c r="AK55" s="2"/>
      <c r="AL55" s="178"/>
      <c r="AM55" s="173"/>
      <c r="AN55" s="174"/>
      <c r="AO55" s="175"/>
      <c r="AP55" s="175"/>
      <c r="AQ55" s="175"/>
      <c r="AR55" s="175"/>
      <c r="AS55" s="176"/>
      <c r="AT55" s="179">
        <v>7.81</v>
      </c>
      <c r="AU55" s="180">
        <v>9.17</v>
      </c>
      <c r="AV55" s="175">
        <v>2578</v>
      </c>
      <c r="AW55" s="175"/>
      <c r="AX55" s="175">
        <v>5492</v>
      </c>
      <c r="AY55" s="175"/>
      <c r="AZ55" s="176"/>
      <c r="BA55" s="179">
        <v>7.28</v>
      </c>
      <c r="BB55" s="180">
        <v>8.71</v>
      </c>
      <c r="BC55" s="175">
        <v>723.05</v>
      </c>
      <c r="BD55" s="175">
        <v>99.25</v>
      </c>
      <c r="BE55" s="175">
        <v>7334</v>
      </c>
      <c r="BF55" s="175">
        <v>3833.75</v>
      </c>
      <c r="BG55" s="176">
        <v>492.03</v>
      </c>
      <c r="BH55" s="179">
        <v>7.31</v>
      </c>
      <c r="BI55" s="180">
        <v>8.86</v>
      </c>
      <c r="BJ55" s="175">
        <v>1931</v>
      </c>
      <c r="BK55" s="175">
        <v>264</v>
      </c>
      <c r="BL55" s="175">
        <v>7175</v>
      </c>
      <c r="BM55" s="175">
        <v>5042</v>
      </c>
      <c r="BN55" s="176">
        <v>656</v>
      </c>
      <c r="BO55" s="179">
        <v>7.07</v>
      </c>
      <c r="BP55" s="180">
        <v>8.69</v>
      </c>
      <c r="BQ55" s="175">
        <v>1154</v>
      </c>
      <c r="BR55" s="175">
        <v>163</v>
      </c>
      <c r="BS55" s="175">
        <v>7092</v>
      </c>
      <c r="BT55" s="175">
        <v>6196</v>
      </c>
      <c r="BU55" s="175">
        <v>820</v>
      </c>
      <c r="BV55" s="179">
        <v>6.87</v>
      </c>
      <c r="BW55" s="180">
        <v>8.72</v>
      </c>
      <c r="BX55" s="175">
        <v>751.37</v>
      </c>
      <c r="BY55" s="175">
        <v>109.34</v>
      </c>
      <c r="BZ55" s="181">
        <v>7292.01</v>
      </c>
      <c r="CA55" s="175">
        <v>6947.58</v>
      </c>
      <c r="CB55" s="176">
        <v>930.45</v>
      </c>
      <c r="CC55" s="175"/>
      <c r="CD55" s="182">
        <f t="shared" si="7"/>
        <v>7980.08</v>
      </c>
      <c r="CE55" s="175">
        <f t="shared" si="7"/>
        <v>760.63</v>
      </c>
      <c r="CF55" s="174">
        <f t="shared" si="8"/>
        <v>10.491408437742397</v>
      </c>
      <c r="CG55" s="175">
        <f t="shared" si="9"/>
        <v>576.0668174204355</v>
      </c>
      <c r="CH55" s="183">
        <f t="shared" si="10"/>
        <v>2189.053906197655</v>
      </c>
      <c r="CI55" s="8"/>
      <c r="CJ55" s="179">
        <v>6.93</v>
      </c>
      <c r="CK55" s="180">
        <v>8.87</v>
      </c>
      <c r="CL55" s="175">
        <v>1093.56</v>
      </c>
      <c r="CM55" s="175">
        <v>157.83</v>
      </c>
      <c r="CN55" s="181">
        <v>7040.31</v>
      </c>
      <c r="CO55" s="175">
        <v>8040.95</v>
      </c>
      <c r="CP55" s="176">
        <v>1088.86</v>
      </c>
      <c r="CQ55" s="179"/>
      <c r="CR55" s="180"/>
      <c r="CS55" s="175"/>
      <c r="CT55" s="175"/>
      <c r="CU55" s="181"/>
      <c r="CV55" s="175"/>
      <c r="CW55" s="176"/>
      <c r="CX55" s="179">
        <v>7.07</v>
      </c>
      <c r="CY55" s="180">
        <v>8.98</v>
      </c>
      <c r="CZ55" s="175">
        <v>2636.67</v>
      </c>
      <c r="DA55" s="175">
        <v>392.95</v>
      </c>
      <c r="DB55" s="175">
        <v>7011</v>
      </c>
      <c r="DC55" s="175">
        <v>9583.78</v>
      </c>
      <c r="DD55" s="176">
        <v>1305.02</v>
      </c>
      <c r="DE55" s="173">
        <v>7.53</v>
      </c>
      <c r="DF55" s="174">
        <v>9.12</v>
      </c>
      <c r="DG55" s="175">
        <v>859.56</v>
      </c>
      <c r="DH55" s="175">
        <v>114.07</v>
      </c>
      <c r="DI55" s="175">
        <v>7338</v>
      </c>
      <c r="DJ55" s="175">
        <v>10443.27</v>
      </c>
      <c r="DK55" s="176">
        <v>1419.23</v>
      </c>
      <c r="DL55" s="173">
        <v>7.99</v>
      </c>
      <c r="DM55" s="174">
        <v>9.62</v>
      </c>
      <c r="DN55" s="175">
        <v>1102.46</v>
      </c>
      <c r="DO55" s="175">
        <v>137.9</v>
      </c>
      <c r="DP55" s="175">
        <v>6211</v>
      </c>
      <c r="DQ55" s="175">
        <v>11545.64</v>
      </c>
      <c r="DR55" s="176">
        <v>1557.46</v>
      </c>
      <c r="DS55" s="185"/>
      <c r="DT55" s="8"/>
      <c r="DU55" s="8"/>
      <c r="DV55" s="8"/>
      <c r="DW55" s="8"/>
      <c r="DX55" s="8"/>
      <c r="DY55" s="186"/>
      <c r="DZ55" s="185"/>
      <c r="EA55" s="8"/>
      <c r="EB55" s="8"/>
      <c r="EC55" s="8"/>
      <c r="ED55" s="8"/>
      <c r="EE55" s="8"/>
      <c r="EF55" s="186"/>
      <c r="EG55" s="251">
        <v>7.57</v>
      </c>
      <c r="EH55" s="2">
        <v>9.45</v>
      </c>
      <c r="EI55" s="175">
        <v>698.27</v>
      </c>
      <c r="EJ55" s="175">
        <v>92.24</v>
      </c>
      <c r="EK55" s="175">
        <v>0</v>
      </c>
      <c r="EL55" s="259">
        <v>698.12</v>
      </c>
      <c r="EM55" s="260">
        <v>93.17</v>
      </c>
      <c r="EN55" s="174">
        <v>7.36</v>
      </c>
      <c r="EO55" s="174">
        <v>9.07</v>
      </c>
      <c r="EP55" s="175">
        <v>1307.26</v>
      </c>
      <c r="EQ55" s="175">
        <v>177.61</v>
      </c>
      <c r="ER55" s="175">
        <v>0</v>
      </c>
      <c r="ES55" s="175">
        <v>2005.33</v>
      </c>
      <c r="ET55" s="175">
        <v>270.91</v>
      </c>
      <c r="EU55" s="173">
        <v>7.26</v>
      </c>
      <c r="EV55" s="174">
        <v>9.42</v>
      </c>
      <c r="EW55" s="175">
        <v>880.43</v>
      </c>
      <c r="EX55" s="175">
        <v>121.22</v>
      </c>
      <c r="EY55" s="175">
        <v>0</v>
      </c>
      <c r="EZ55" s="175">
        <v>2885.81</v>
      </c>
      <c r="FA55" s="176">
        <v>392.98</v>
      </c>
      <c r="FB55" s="173">
        <v>7.82</v>
      </c>
      <c r="FC55" s="174">
        <v>9.61</v>
      </c>
      <c r="FD55" s="175">
        <v>1384.09</v>
      </c>
      <c r="FE55" s="175">
        <v>176.94</v>
      </c>
      <c r="FF55" s="175">
        <v>0</v>
      </c>
      <c r="FG55" s="175">
        <v>4269.88</v>
      </c>
      <c r="FH55" s="175">
        <v>570.57</v>
      </c>
      <c r="FI55" s="173">
        <v>7.21</v>
      </c>
      <c r="FJ55" s="174">
        <v>9.48</v>
      </c>
      <c r="FK55" s="175">
        <v>771.86</v>
      </c>
      <c r="FL55" s="175">
        <v>107.08</v>
      </c>
      <c r="FM55" s="175">
        <v>0</v>
      </c>
      <c r="FN55" s="175">
        <v>5041.7</v>
      </c>
      <c r="FO55" s="176">
        <v>678.22</v>
      </c>
      <c r="FP55" s="8"/>
      <c r="FQ55" s="182">
        <f t="shared" si="28"/>
        <v>10734.160000000002</v>
      </c>
      <c r="FR55" s="175">
        <f t="shared" si="28"/>
        <v>1477.84</v>
      </c>
      <c r="FS55" s="174">
        <f t="shared" si="24"/>
        <v>7.26341146538191</v>
      </c>
      <c r="FT55" s="175">
        <f t="shared" si="25"/>
        <v>320.176750418761</v>
      </c>
      <c r="FU55" s="183">
        <f t="shared" si="16"/>
        <v>1248.6893266331679</v>
      </c>
      <c r="FV55" s="8"/>
      <c r="FW55" s="173">
        <v>6.95</v>
      </c>
      <c r="FX55" s="174">
        <v>9.18</v>
      </c>
      <c r="FY55" s="175">
        <v>1223.61</v>
      </c>
      <c r="FZ55" s="175">
        <v>175.98</v>
      </c>
      <c r="GA55" s="175">
        <v>0</v>
      </c>
      <c r="GB55" s="175">
        <v>6265.21</v>
      </c>
      <c r="GC55" s="176">
        <v>854.95</v>
      </c>
      <c r="GD55" s="173">
        <v>7.15</v>
      </c>
      <c r="GE55" s="174">
        <v>9.27</v>
      </c>
      <c r="GF55" s="175">
        <v>578.43</v>
      </c>
      <c r="GG55" s="175">
        <v>80.92</v>
      </c>
      <c r="GH55" s="175"/>
      <c r="GI55" s="175">
        <v>6843.65</v>
      </c>
      <c r="GJ55" s="175">
        <v>935.9</v>
      </c>
      <c r="GK55" s="173">
        <v>6.47</v>
      </c>
      <c r="GL55" s="174">
        <v>9.23</v>
      </c>
      <c r="GM55" s="175">
        <v>376.07</v>
      </c>
      <c r="GN55" s="175">
        <v>58.11</v>
      </c>
      <c r="GO55" s="175">
        <v>0</v>
      </c>
      <c r="GP55" s="175">
        <v>7219.7</v>
      </c>
      <c r="GQ55" s="176">
        <v>995.17</v>
      </c>
      <c r="GR55" s="173">
        <v>7.37</v>
      </c>
      <c r="GS55" s="174">
        <v>9.45</v>
      </c>
      <c r="GT55" s="175">
        <v>986.15</v>
      </c>
      <c r="GU55" s="175">
        <v>133.72</v>
      </c>
      <c r="GV55" s="175">
        <v>0</v>
      </c>
      <c r="GW55" s="175">
        <v>8205.77</v>
      </c>
      <c r="GX55" s="175">
        <v>1128.89</v>
      </c>
      <c r="GY55" s="173">
        <v>7.39</v>
      </c>
      <c r="GZ55" s="174">
        <v>9.51</v>
      </c>
      <c r="HA55" s="175">
        <v>920.25</v>
      </c>
      <c r="HB55" s="175">
        <v>124.48</v>
      </c>
      <c r="HC55" s="175"/>
      <c r="HD55" s="175">
        <v>9126.01</v>
      </c>
      <c r="HE55" s="176">
        <v>1253.79</v>
      </c>
      <c r="HF55" s="173">
        <v>7.48</v>
      </c>
      <c r="HG55" s="174">
        <v>9.25</v>
      </c>
      <c r="HH55" s="175">
        <v>987.83</v>
      </c>
      <c r="HI55" s="175">
        <v>131.97</v>
      </c>
      <c r="HJ55" s="175">
        <v>0</v>
      </c>
      <c r="HK55" s="175">
        <v>10113.88</v>
      </c>
      <c r="HL55" s="175">
        <v>1386.43</v>
      </c>
      <c r="HM55" s="173">
        <v>6.89</v>
      </c>
      <c r="HN55" s="174">
        <v>9.37</v>
      </c>
      <c r="HO55" s="175">
        <v>793.3</v>
      </c>
      <c r="HP55" s="175">
        <v>115.17</v>
      </c>
      <c r="HQ55" s="175">
        <v>0</v>
      </c>
      <c r="HR55" s="175">
        <v>10907.24</v>
      </c>
      <c r="HS55" s="176">
        <v>1503.7</v>
      </c>
      <c r="HT55" s="8"/>
      <c r="HU55" s="173">
        <f t="shared" si="17"/>
        <v>7.250909090909093</v>
      </c>
      <c r="HV55" s="174">
        <f t="shared" si="18"/>
        <v>9.150454545454544</v>
      </c>
      <c r="HW55" s="202">
        <f t="shared" si="19"/>
        <v>24579.88</v>
      </c>
      <c r="HX55" s="175">
        <f t="shared" si="19"/>
        <v>3058.82</v>
      </c>
      <c r="HY55" s="210">
        <f t="shared" si="1"/>
        <v>0.21455763666818978</v>
      </c>
      <c r="HZ55" s="175">
        <f t="shared" si="2"/>
        <v>1058.4128308207705</v>
      </c>
      <c r="IA55" s="183">
        <f t="shared" si="20"/>
        <v>4074.8893986599664</v>
      </c>
      <c r="IB55" s="194"/>
      <c r="IC55" s="211">
        <f t="shared" si="36"/>
        <v>4269.88</v>
      </c>
      <c r="ID55" s="212">
        <f t="shared" si="3"/>
        <v>18714.24</v>
      </c>
      <c r="IE55" s="175">
        <f t="shared" si="37"/>
        <v>678.22</v>
      </c>
      <c r="IF55" s="176">
        <f t="shared" si="4"/>
        <v>2238.47</v>
      </c>
      <c r="IG55" s="175" t="s">
        <v>58</v>
      </c>
      <c r="IH55" s="211">
        <f t="shared" si="5"/>
        <v>37.00278056951424</v>
      </c>
      <c r="II55" s="176">
        <f t="shared" si="6"/>
        <v>896.2435678391967</v>
      </c>
    </row>
    <row r="56" spans="1:243" s="171" customFormat="1" ht="12.75">
      <c r="A56" s="171" t="s">
        <v>45</v>
      </c>
      <c r="B56" s="172" t="s">
        <v>107</v>
      </c>
      <c r="C56" s="171">
        <v>5.97</v>
      </c>
      <c r="D56" s="173"/>
      <c r="E56" s="174"/>
      <c r="F56" s="175"/>
      <c r="G56" s="175"/>
      <c r="H56" s="175"/>
      <c r="I56" s="175"/>
      <c r="J56" s="176"/>
      <c r="K56" s="173"/>
      <c r="L56" s="174"/>
      <c r="M56" s="175"/>
      <c r="N56" s="175"/>
      <c r="O56" s="175"/>
      <c r="P56" s="175"/>
      <c r="Q56" s="176"/>
      <c r="R56" s="177"/>
      <c r="S56" s="2"/>
      <c r="T56" s="175"/>
      <c r="U56" s="175"/>
      <c r="V56" s="175"/>
      <c r="W56" s="175"/>
      <c r="X56" s="176"/>
      <c r="Y56" s="173">
        <v>8.65</v>
      </c>
      <c r="Z56" s="174">
        <v>9.82</v>
      </c>
      <c r="AA56" s="175">
        <v>848.76</v>
      </c>
      <c r="AB56" s="175">
        <v>98.1</v>
      </c>
      <c r="AC56" s="175">
        <v>4181</v>
      </c>
      <c r="AD56" s="175">
        <v>1389.57</v>
      </c>
      <c r="AE56" s="176">
        <v>153.61</v>
      </c>
      <c r="AF56" s="177"/>
      <c r="AG56" s="2"/>
      <c r="AH56" s="2"/>
      <c r="AI56" s="2"/>
      <c r="AJ56" s="2"/>
      <c r="AK56" s="2"/>
      <c r="AL56" s="178"/>
      <c r="AM56" s="173"/>
      <c r="AN56" s="174"/>
      <c r="AO56" s="175"/>
      <c r="AP56" s="175"/>
      <c r="AQ56" s="175"/>
      <c r="AR56" s="175"/>
      <c r="AS56" s="176"/>
      <c r="AT56" s="179">
        <v>9.16</v>
      </c>
      <c r="AU56" s="180">
        <v>10.21</v>
      </c>
      <c r="AV56" s="175">
        <v>2949</v>
      </c>
      <c r="AW56" s="175"/>
      <c r="AX56" s="175">
        <v>3470</v>
      </c>
      <c r="AY56" s="175"/>
      <c r="AZ56" s="176"/>
      <c r="BA56" s="179">
        <v>9.06</v>
      </c>
      <c r="BB56" s="180">
        <v>10.06</v>
      </c>
      <c r="BC56" s="175">
        <v>4542.8</v>
      </c>
      <c r="BD56" s="175">
        <v>501.09</v>
      </c>
      <c r="BE56" s="175">
        <v>3644</v>
      </c>
      <c r="BF56" s="175">
        <v>5083.87</v>
      </c>
      <c r="BG56" s="176">
        <v>558.68</v>
      </c>
      <c r="BH56" s="179">
        <v>8.92</v>
      </c>
      <c r="BI56" s="180">
        <v>9.89</v>
      </c>
      <c r="BJ56" s="175">
        <v>5951</v>
      </c>
      <c r="BK56" s="175">
        <v>666</v>
      </c>
      <c r="BL56" s="175">
        <v>3821</v>
      </c>
      <c r="BM56" s="175">
        <v>6492</v>
      </c>
      <c r="BN56" s="176">
        <v>725</v>
      </c>
      <c r="BO56" s="179"/>
      <c r="BP56" s="180"/>
      <c r="BQ56" s="175"/>
      <c r="BR56" s="175"/>
      <c r="BS56" s="175"/>
      <c r="BT56" s="175"/>
      <c r="BU56" s="175"/>
      <c r="BV56" s="179">
        <v>8.11</v>
      </c>
      <c r="BW56" s="180">
        <v>9.11</v>
      </c>
      <c r="BX56" s="175">
        <v>483.17</v>
      </c>
      <c r="BY56" s="175">
        <v>59.57</v>
      </c>
      <c r="BZ56" s="181">
        <v>4340.09</v>
      </c>
      <c r="CA56" s="175">
        <v>6975.83</v>
      </c>
      <c r="CB56" s="176">
        <v>785.23</v>
      </c>
      <c r="CC56" s="175"/>
      <c r="CD56" s="182">
        <f t="shared" si="7"/>
        <v>14774.730000000001</v>
      </c>
      <c r="CE56" s="175">
        <f t="shared" si="7"/>
        <v>1324.76</v>
      </c>
      <c r="CF56" s="174">
        <f t="shared" si="8"/>
        <v>11.152759745161388</v>
      </c>
      <c r="CG56" s="175">
        <f t="shared" si="9"/>
        <v>1150.0691457286437</v>
      </c>
      <c r="CH56" s="183">
        <f t="shared" si="10"/>
        <v>4370.262753768846</v>
      </c>
      <c r="CI56" s="8"/>
      <c r="CJ56" s="179">
        <v>8.18</v>
      </c>
      <c r="CK56" s="180">
        <v>9.09</v>
      </c>
      <c r="CL56" s="175">
        <v>1527</v>
      </c>
      <c r="CM56" s="175">
        <v>186.73</v>
      </c>
      <c r="CN56" s="181">
        <v>4364.79</v>
      </c>
      <c r="CO56" s="175">
        <v>8503.46</v>
      </c>
      <c r="CP56" s="176">
        <v>972.81</v>
      </c>
      <c r="CQ56" s="179">
        <v>8.24</v>
      </c>
      <c r="CR56" s="180">
        <v>9.09</v>
      </c>
      <c r="CS56" s="175">
        <v>1426.91</v>
      </c>
      <c r="CT56" s="175">
        <v>173.14</v>
      </c>
      <c r="CU56" s="181">
        <v>4317</v>
      </c>
      <c r="CV56" s="175">
        <v>9930.4</v>
      </c>
      <c r="CW56" s="176">
        <v>1146.59</v>
      </c>
      <c r="CX56" s="179">
        <v>8.47</v>
      </c>
      <c r="CY56" s="180">
        <v>9.22</v>
      </c>
      <c r="CZ56" s="175">
        <v>2182.56</v>
      </c>
      <c r="DA56" s="175">
        <v>257.52</v>
      </c>
      <c r="DB56" s="175">
        <v>4455</v>
      </c>
      <c r="DC56" s="175">
        <v>12112.98</v>
      </c>
      <c r="DD56" s="176">
        <v>1405.19</v>
      </c>
      <c r="DE56" s="173">
        <v>8.44</v>
      </c>
      <c r="DF56" s="174">
        <v>9.2</v>
      </c>
      <c r="DG56" s="175">
        <v>1197.25</v>
      </c>
      <c r="DH56" s="175">
        <v>141.88</v>
      </c>
      <c r="DI56" s="175">
        <v>4454</v>
      </c>
      <c r="DJ56" s="175">
        <v>13310.22</v>
      </c>
      <c r="DK56" s="176">
        <v>1547.83</v>
      </c>
      <c r="DL56" s="173">
        <v>8.65</v>
      </c>
      <c r="DM56" s="174">
        <v>9.35</v>
      </c>
      <c r="DN56" s="175">
        <v>1686.29</v>
      </c>
      <c r="DO56" s="175">
        <v>195</v>
      </c>
      <c r="DP56" s="175">
        <v>4054</v>
      </c>
      <c r="DQ56" s="175">
        <v>14996.53</v>
      </c>
      <c r="DR56" s="176">
        <v>1743.88</v>
      </c>
      <c r="DS56" s="185"/>
      <c r="DT56" s="8"/>
      <c r="DU56" s="8"/>
      <c r="DV56" s="8"/>
      <c r="DW56" s="8"/>
      <c r="DX56" s="8"/>
      <c r="DY56" s="186"/>
      <c r="DZ56" s="185"/>
      <c r="EA56" s="8"/>
      <c r="EB56" s="8"/>
      <c r="EC56" s="8"/>
      <c r="ED56" s="8"/>
      <c r="EE56" s="8"/>
      <c r="EF56" s="186"/>
      <c r="EG56" s="251">
        <v>8.91</v>
      </c>
      <c r="EH56" s="2">
        <v>9.74</v>
      </c>
      <c r="EI56" s="175">
        <v>2208.67</v>
      </c>
      <c r="EJ56" s="175">
        <v>247.74</v>
      </c>
      <c r="EK56" s="175">
        <v>0</v>
      </c>
      <c r="EL56" s="175">
        <v>17205.12</v>
      </c>
      <c r="EM56" s="176">
        <v>1992.5</v>
      </c>
      <c r="EN56" s="174">
        <v>7.96</v>
      </c>
      <c r="EO56" s="174">
        <v>8.77</v>
      </c>
      <c r="EP56" s="175">
        <v>1999.32</v>
      </c>
      <c r="EQ56" s="175">
        <v>251.16</v>
      </c>
      <c r="ER56" s="175">
        <v>0</v>
      </c>
      <c r="ES56" s="175">
        <v>19204.43</v>
      </c>
      <c r="ET56" s="175">
        <v>2244.88</v>
      </c>
      <c r="EU56" s="173">
        <v>7.87</v>
      </c>
      <c r="EV56" s="174">
        <v>8.74</v>
      </c>
      <c r="EW56" s="175">
        <v>968.58</v>
      </c>
      <c r="EX56" s="175">
        <v>122.99</v>
      </c>
      <c r="EY56" s="175">
        <v>0</v>
      </c>
      <c r="EZ56" s="175">
        <v>20173.03</v>
      </c>
      <c r="FA56" s="176">
        <v>2368.67</v>
      </c>
      <c r="FB56" s="173">
        <v>8.19</v>
      </c>
      <c r="FC56" s="174">
        <v>9.11</v>
      </c>
      <c r="FD56" s="175">
        <v>1645.53</v>
      </c>
      <c r="FE56" s="175">
        <v>201</v>
      </c>
      <c r="FF56" s="175">
        <v>0</v>
      </c>
      <c r="FG56" s="175">
        <v>21818.48</v>
      </c>
      <c r="FH56" s="175">
        <v>2570.75</v>
      </c>
      <c r="FI56" s="173">
        <v>8.24</v>
      </c>
      <c r="FJ56" s="174">
        <v>9.21</v>
      </c>
      <c r="FK56" s="175">
        <v>1178.63</v>
      </c>
      <c r="FL56" s="175">
        <v>143.04</v>
      </c>
      <c r="FM56" s="175">
        <v>0</v>
      </c>
      <c r="FN56" s="175">
        <v>22997.08</v>
      </c>
      <c r="FO56" s="176">
        <v>2714.64</v>
      </c>
      <c r="FP56" s="8"/>
      <c r="FQ56" s="182">
        <f t="shared" si="28"/>
        <v>16020.740000000002</v>
      </c>
      <c r="FR56" s="175">
        <f t="shared" si="28"/>
        <v>1920.2</v>
      </c>
      <c r="FS56" s="174">
        <f t="shared" si="24"/>
        <v>8.343266326424331</v>
      </c>
      <c r="FT56" s="175">
        <f t="shared" si="25"/>
        <v>763.3410385259633</v>
      </c>
      <c r="FU56" s="183">
        <f t="shared" si="16"/>
        <v>2977.030050251257</v>
      </c>
      <c r="FV56" s="8"/>
      <c r="FW56" s="173">
        <v>8.14</v>
      </c>
      <c r="FX56" s="174">
        <v>9.13</v>
      </c>
      <c r="FY56" s="175">
        <v>2011.34</v>
      </c>
      <c r="FZ56" s="175">
        <v>247.12</v>
      </c>
      <c r="GA56" s="175">
        <v>0</v>
      </c>
      <c r="GB56" s="175">
        <v>25008.36</v>
      </c>
      <c r="GC56" s="176">
        <v>2962.92</v>
      </c>
      <c r="GD56" s="185"/>
      <c r="GE56" s="8"/>
      <c r="GF56" s="8"/>
      <c r="GG56" s="8"/>
      <c r="GH56" s="8"/>
      <c r="GI56" s="8"/>
      <c r="GJ56" s="8"/>
      <c r="GK56" s="173">
        <v>7.95</v>
      </c>
      <c r="GL56" s="174">
        <v>8.96</v>
      </c>
      <c r="GM56" s="175">
        <v>985.76</v>
      </c>
      <c r="GN56" s="175">
        <v>124</v>
      </c>
      <c r="GO56" s="175">
        <v>0</v>
      </c>
      <c r="GP56" s="175">
        <v>25994.04</v>
      </c>
      <c r="GQ56" s="176">
        <v>3087.65</v>
      </c>
      <c r="GR56" s="173">
        <v>8.07</v>
      </c>
      <c r="GS56" s="174">
        <v>8.88</v>
      </c>
      <c r="GT56" s="175">
        <v>941.86</v>
      </c>
      <c r="GU56" s="175">
        <v>116.71</v>
      </c>
      <c r="GV56" s="175">
        <v>0</v>
      </c>
      <c r="GW56" s="175">
        <v>26935.93</v>
      </c>
      <c r="GX56" s="175">
        <v>3204.93</v>
      </c>
      <c r="GY56" s="173">
        <v>7.99</v>
      </c>
      <c r="GZ56" s="174">
        <v>8.68</v>
      </c>
      <c r="HA56" s="175">
        <v>1520.87</v>
      </c>
      <c r="HB56" s="175">
        <v>190.21</v>
      </c>
      <c r="HC56" s="175"/>
      <c r="HD56" s="175">
        <v>28456.68</v>
      </c>
      <c r="HE56" s="176">
        <v>3395.89</v>
      </c>
      <c r="HF56" s="173">
        <v>8.75</v>
      </c>
      <c r="HG56" s="174">
        <v>9.69</v>
      </c>
      <c r="HH56" s="175">
        <v>1506.79</v>
      </c>
      <c r="HI56" s="175">
        <v>172.23</v>
      </c>
      <c r="HJ56" s="175">
        <v>0</v>
      </c>
      <c r="HK56" s="175">
        <v>29963.43</v>
      </c>
      <c r="HL56" s="175">
        <v>3568.76</v>
      </c>
      <c r="HM56" s="173">
        <v>8.7</v>
      </c>
      <c r="HN56" s="174">
        <v>9.82</v>
      </c>
      <c r="HO56" s="175">
        <v>1064.77</v>
      </c>
      <c r="HP56" s="175">
        <v>122.34</v>
      </c>
      <c r="HQ56" s="175">
        <v>0</v>
      </c>
      <c r="HR56" s="175">
        <v>31028.19</v>
      </c>
      <c r="HS56" s="176">
        <v>3692.32</v>
      </c>
      <c r="HT56" s="8"/>
      <c r="HU56" s="173">
        <f t="shared" si="17"/>
        <v>8.411904761904761</v>
      </c>
      <c r="HV56" s="174">
        <f t="shared" si="18"/>
        <v>9.322380952380954</v>
      </c>
      <c r="HW56" s="202">
        <f t="shared" si="19"/>
        <v>38826.86</v>
      </c>
      <c r="HX56" s="175">
        <f t="shared" si="19"/>
        <v>4217.570000000001</v>
      </c>
      <c r="HY56" s="210">
        <f t="shared" si="1"/>
        <v>0.40902927335088135</v>
      </c>
      <c r="HZ56" s="175">
        <f t="shared" si="2"/>
        <v>2286.0916415410384</v>
      </c>
      <c r="IA56" s="183">
        <f t="shared" si="20"/>
        <v>8801.452819932998</v>
      </c>
      <c r="IB56" s="194"/>
      <c r="IC56" s="211">
        <f t="shared" si="36"/>
        <v>21818.48</v>
      </c>
      <c r="ID56" s="212">
        <f t="shared" si="3"/>
        <v>30795.469999999998</v>
      </c>
      <c r="IE56" s="175">
        <f t="shared" si="37"/>
        <v>2714.64</v>
      </c>
      <c r="IF56" s="176">
        <f t="shared" si="4"/>
        <v>3244.9599999999996</v>
      </c>
      <c r="IG56" s="175"/>
      <c r="IH56" s="211">
        <f t="shared" si="5"/>
        <v>940.0467671691795</v>
      </c>
      <c r="II56" s="176">
        <f t="shared" si="6"/>
        <v>1913.4101842546065</v>
      </c>
    </row>
    <row r="57" spans="1:243" s="171" customFormat="1" ht="12.75">
      <c r="A57" s="171" t="s">
        <v>45</v>
      </c>
      <c r="B57" s="172" t="s">
        <v>108</v>
      </c>
      <c r="C57" s="171">
        <v>5.97</v>
      </c>
      <c r="D57" s="173"/>
      <c r="E57" s="174"/>
      <c r="F57" s="175"/>
      <c r="G57" s="175"/>
      <c r="H57" s="175"/>
      <c r="I57" s="175"/>
      <c r="J57" s="176"/>
      <c r="K57" s="173"/>
      <c r="L57" s="174"/>
      <c r="M57" s="175"/>
      <c r="N57" s="175"/>
      <c r="O57" s="175"/>
      <c r="P57" s="175"/>
      <c r="Q57" s="176"/>
      <c r="R57" s="177"/>
      <c r="S57" s="2"/>
      <c r="T57" s="175"/>
      <c r="U57" s="175"/>
      <c r="V57" s="175"/>
      <c r="W57" s="175"/>
      <c r="X57" s="176"/>
      <c r="Y57" s="173">
        <v>8.27</v>
      </c>
      <c r="Z57" s="174">
        <v>9.25</v>
      </c>
      <c r="AA57" s="175">
        <v>756.84</v>
      </c>
      <c r="AB57" s="175">
        <v>91.53</v>
      </c>
      <c r="AC57" s="175">
        <v>4701</v>
      </c>
      <c r="AD57" s="175">
        <v>1339.14</v>
      </c>
      <c r="AE57" s="176">
        <v>153.76</v>
      </c>
      <c r="AF57" s="177"/>
      <c r="AG57" s="2"/>
      <c r="AH57" s="2"/>
      <c r="AI57" s="2"/>
      <c r="AJ57" s="2"/>
      <c r="AK57" s="2"/>
      <c r="AL57" s="178"/>
      <c r="AM57" s="173"/>
      <c r="AN57" s="174"/>
      <c r="AO57" s="175"/>
      <c r="AP57" s="175"/>
      <c r="AQ57" s="175"/>
      <c r="AR57" s="175"/>
      <c r="AS57" s="176"/>
      <c r="AT57" s="179">
        <v>8.6</v>
      </c>
      <c r="AU57" s="180">
        <v>9.69</v>
      </c>
      <c r="AV57" s="175">
        <v>3045</v>
      </c>
      <c r="AW57" s="175"/>
      <c r="AX57" s="175">
        <v>4092</v>
      </c>
      <c r="AY57" s="175"/>
      <c r="AZ57" s="176"/>
      <c r="BA57" s="179">
        <v>8.46</v>
      </c>
      <c r="BB57" s="180">
        <v>9.49</v>
      </c>
      <c r="BC57" s="175">
        <v>4360.99</v>
      </c>
      <c r="BD57" s="175">
        <v>515.58</v>
      </c>
      <c r="BE57" s="175">
        <v>4178</v>
      </c>
      <c r="BF57" s="175">
        <v>4943.15</v>
      </c>
      <c r="BG57" s="176">
        <v>579.68</v>
      </c>
      <c r="BH57" s="179">
        <v>8.41</v>
      </c>
      <c r="BI57" s="180">
        <v>9.43</v>
      </c>
      <c r="BJ57" s="175">
        <v>5881</v>
      </c>
      <c r="BK57" s="175">
        <v>699</v>
      </c>
      <c r="BL57" s="175">
        <v>4220</v>
      </c>
      <c r="BM57" s="175">
        <v>6463</v>
      </c>
      <c r="BN57" s="176">
        <v>764</v>
      </c>
      <c r="BO57" s="179">
        <v>8.04</v>
      </c>
      <c r="BP57" s="180">
        <v>9.22</v>
      </c>
      <c r="BQ57" s="175">
        <v>1186</v>
      </c>
      <c r="BR57" s="175">
        <v>147</v>
      </c>
      <c r="BS57" s="175">
        <v>4389</v>
      </c>
      <c r="BT57" s="175">
        <v>7649</v>
      </c>
      <c r="BU57" s="175">
        <v>913</v>
      </c>
      <c r="BV57" s="179">
        <v>8.06</v>
      </c>
      <c r="BW57" s="180">
        <v>9.2</v>
      </c>
      <c r="BX57" s="175">
        <v>986.18</v>
      </c>
      <c r="BY57" s="175">
        <v>122.26</v>
      </c>
      <c r="BZ57" s="181">
        <v>4290.29</v>
      </c>
      <c r="CA57" s="175">
        <v>8636.09</v>
      </c>
      <c r="CB57" s="176">
        <v>1035.93</v>
      </c>
      <c r="CC57" s="175"/>
      <c r="CD57" s="182">
        <f t="shared" si="7"/>
        <v>16216.01</v>
      </c>
      <c r="CE57" s="175">
        <f t="shared" si="7"/>
        <v>1575.3700000000001</v>
      </c>
      <c r="CF57" s="174">
        <f t="shared" si="8"/>
        <v>10.293461218634352</v>
      </c>
      <c r="CG57" s="175">
        <f t="shared" si="9"/>
        <v>1140.8795812395308</v>
      </c>
      <c r="CH57" s="183">
        <f t="shared" si="10"/>
        <v>4335.342408710217</v>
      </c>
      <c r="CI57" s="8"/>
      <c r="CJ57" s="179">
        <v>8.02</v>
      </c>
      <c r="CK57" s="180">
        <v>9.22</v>
      </c>
      <c r="CL57" s="175">
        <v>1320</v>
      </c>
      <c r="CM57" s="175">
        <v>164.66</v>
      </c>
      <c r="CN57" s="181">
        <v>4463.06</v>
      </c>
      <c r="CO57" s="175">
        <v>9956.66</v>
      </c>
      <c r="CP57" s="176">
        <v>1201.51</v>
      </c>
      <c r="CQ57" s="179">
        <v>8.04</v>
      </c>
      <c r="CR57" s="180">
        <v>9.21</v>
      </c>
      <c r="CS57" s="175">
        <v>2704.25</v>
      </c>
      <c r="CT57" s="175">
        <v>336.34</v>
      </c>
      <c r="CU57" s="181">
        <v>4407</v>
      </c>
      <c r="CV57" s="175">
        <v>11340.22</v>
      </c>
      <c r="CW57" s="176">
        <v>1374.15</v>
      </c>
      <c r="CX57" s="179">
        <v>8.23</v>
      </c>
      <c r="CY57" s="180">
        <v>9.25</v>
      </c>
      <c r="CZ57" s="175">
        <v>1769.42</v>
      </c>
      <c r="DA57" s="175">
        <v>215</v>
      </c>
      <c r="DB57" s="175">
        <v>4422</v>
      </c>
      <c r="DC57" s="175">
        <v>13109.5</v>
      </c>
      <c r="DD57" s="176">
        <v>1590.49</v>
      </c>
      <c r="DE57" s="173">
        <v>8.25</v>
      </c>
      <c r="DF57" s="174">
        <v>9.22</v>
      </c>
      <c r="DG57" s="175">
        <v>1078.54</v>
      </c>
      <c r="DH57" s="175">
        <v>130.78</v>
      </c>
      <c r="DI57" s="175">
        <v>4486</v>
      </c>
      <c r="DJ57" s="175">
        <v>14188.11</v>
      </c>
      <c r="DK57" s="176">
        <v>1721.86</v>
      </c>
      <c r="DL57" s="173">
        <v>8.62</v>
      </c>
      <c r="DM57" s="174">
        <v>9.52</v>
      </c>
      <c r="DN57" s="175">
        <v>1458.53</v>
      </c>
      <c r="DO57" s="175">
        <v>169.14</v>
      </c>
      <c r="DP57" s="175">
        <v>3994</v>
      </c>
      <c r="DQ57" s="175">
        <v>15646.6</v>
      </c>
      <c r="DR57" s="176">
        <v>1892.36</v>
      </c>
      <c r="DS57" s="185"/>
      <c r="DT57" s="8"/>
      <c r="DU57" s="8"/>
      <c r="DV57" s="8"/>
      <c r="DW57" s="8"/>
      <c r="DX57" s="8"/>
      <c r="DY57" s="186"/>
      <c r="DZ57" s="185"/>
      <c r="EA57" s="8"/>
      <c r="EB57" s="8"/>
      <c r="EC57" s="8"/>
      <c r="ED57" s="8"/>
      <c r="EE57" s="8"/>
      <c r="EF57" s="186"/>
      <c r="EG57" s="251">
        <v>9.51</v>
      </c>
      <c r="EH57" s="2">
        <v>10.64</v>
      </c>
      <c r="EI57" s="175">
        <v>2240.25</v>
      </c>
      <c r="EJ57" s="175">
        <v>235.41</v>
      </c>
      <c r="EK57" s="175">
        <v>0</v>
      </c>
      <c r="EL57" s="175">
        <v>17886.83</v>
      </c>
      <c r="EM57" s="176">
        <v>2128.97</v>
      </c>
      <c r="EN57" s="174">
        <v>8.47</v>
      </c>
      <c r="EO57" s="174">
        <v>9.69</v>
      </c>
      <c r="EP57" s="175">
        <v>1877.01</v>
      </c>
      <c r="EQ57" s="175">
        <v>221.54</v>
      </c>
      <c r="ER57" s="175">
        <v>0</v>
      </c>
      <c r="ES57" s="175">
        <v>19763.69</v>
      </c>
      <c r="ET57" s="175">
        <v>2351.72</v>
      </c>
      <c r="EU57" s="208"/>
      <c r="EV57" s="209"/>
      <c r="EW57" s="8"/>
      <c r="EX57" s="8"/>
      <c r="EY57" s="8"/>
      <c r="EZ57" s="8"/>
      <c r="FA57" s="186"/>
      <c r="FB57" s="173">
        <v>8.4</v>
      </c>
      <c r="FC57" s="174">
        <v>9.69</v>
      </c>
      <c r="FD57" s="175">
        <v>2036.4</v>
      </c>
      <c r="FE57" s="175">
        <v>242.48</v>
      </c>
      <c r="FF57" s="175">
        <v>0</v>
      </c>
      <c r="FG57" s="175">
        <v>21799.95</v>
      </c>
      <c r="FH57" s="175">
        <v>2596.58</v>
      </c>
      <c r="FI57" s="185"/>
      <c r="FJ57" s="8"/>
      <c r="FK57" s="8"/>
      <c r="FL57" s="8"/>
      <c r="FM57" s="8"/>
      <c r="FN57" s="8"/>
      <c r="FO57" s="186"/>
      <c r="FP57" s="8"/>
      <c r="FQ57" s="182">
        <f t="shared" si="28"/>
        <v>14484.4</v>
      </c>
      <c r="FR57" s="175">
        <f t="shared" si="28"/>
        <v>1715.35</v>
      </c>
      <c r="FS57" s="174">
        <f t="shared" si="24"/>
        <v>8.44399102224036</v>
      </c>
      <c r="FT57" s="175">
        <f t="shared" si="25"/>
        <v>710.8476549413735</v>
      </c>
      <c r="FU57" s="183">
        <f t="shared" si="16"/>
        <v>2772.3058542713566</v>
      </c>
      <c r="FV57" s="8"/>
      <c r="FW57" s="173">
        <v>8.31</v>
      </c>
      <c r="FX57" s="174">
        <v>9.84</v>
      </c>
      <c r="FY57" s="175">
        <v>3065.43</v>
      </c>
      <c r="FZ57" s="175">
        <v>368.82</v>
      </c>
      <c r="GA57" s="175">
        <v>0</v>
      </c>
      <c r="GB57" s="175">
        <v>24865.46</v>
      </c>
      <c r="GC57" s="176">
        <v>2968.68</v>
      </c>
      <c r="GD57" s="173">
        <v>8.3</v>
      </c>
      <c r="GE57" s="174">
        <v>9.64</v>
      </c>
      <c r="GF57" s="175">
        <v>1219.11</v>
      </c>
      <c r="GG57" s="175">
        <v>146.8</v>
      </c>
      <c r="GH57" s="175"/>
      <c r="GI57" s="175">
        <v>26084.57</v>
      </c>
      <c r="GJ57" s="175">
        <v>3116.22</v>
      </c>
      <c r="GK57" s="173">
        <v>8.34</v>
      </c>
      <c r="GL57" s="174">
        <v>9.67</v>
      </c>
      <c r="GM57" s="175">
        <v>1136.95</v>
      </c>
      <c r="GN57" s="175">
        <v>136.26</v>
      </c>
      <c r="GO57" s="175">
        <v>0</v>
      </c>
      <c r="GP57" s="175">
        <v>27221.45</v>
      </c>
      <c r="GQ57" s="176">
        <v>3253.63</v>
      </c>
      <c r="GR57" s="173">
        <v>8.63</v>
      </c>
      <c r="GS57" s="174">
        <v>9.97</v>
      </c>
      <c r="GT57" s="175">
        <v>1186.41</v>
      </c>
      <c r="GU57" s="175">
        <v>137.43</v>
      </c>
      <c r="GV57" s="175">
        <v>0</v>
      </c>
      <c r="GW57" s="175">
        <v>28407.81</v>
      </c>
      <c r="GX57" s="175">
        <v>3391.76</v>
      </c>
      <c r="GY57" s="173">
        <v>8.46</v>
      </c>
      <c r="GZ57" s="174">
        <v>9.64</v>
      </c>
      <c r="HA57" s="175">
        <v>1502.31</v>
      </c>
      <c r="HB57" s="175">
        <v>177.67</v>
      </c>
      <c r="HC57" s="175"/>
      <c r="HD57" s="175">
        <v>29910.11</v>
      </c>
      <c r="HE57" s="176">
        <v>3571.98</v>
      </c>
      <c r="HF57" s="173">
        <v>8.62</v>
      </c>
      <c r="HG57" s="174">
        <v>9.84</v>
      </c>
      <c r="HH57" s="175">
        <v>1432.31</v>
      </c>
      <c r="HI57" s="175">
        <v>166.2</v>
      </c>
      <c r="HJ57" s="175">
        <v>0</v>
      </c>
      <c r="HK57" s="175">
        <v>31342.31</v>
      </c>
      <c r="HL57" s="175">
        <v>3739.68</v>
      </c>
      <c r="HM57" s="173">
        <v>8.63</v>
      </c>
      <c r="HN57" s="174">
        <v>9.76</v>
      </c>
      <c r="HO57" s="175">
        <v>1845.89</v>
      </c>
      <c r="HP57" s="175">
        <v>213.8</v>
      </c>
      <c r="HQ57" s="175">
        <v>0</v>
      </c>
      <c r="HR57" s="175">
        <v>33187.97</v>
      </c>
      <c r="HS57" s="176">
        <v>3954.39</v>
      </c>
      <c r="HT57" s="8"/>
      <c r="HU57" s="173">
        <f t="shared" si="17"/>
        <v>8.412857142857144</v>
      </c>
      <c r="HV57" s="174">
        <f t="shared" si="18"/>
        <v>9.575238095238095</v>
      </c>
      <c r="HW57" s="202">
        <f t="shared" si="19"/>
        <v>42088.81999999999</v>
      </c>
      <c r="HX57" s="175">
        <f t="shared" si="19"/>
        <v>4637.7</v>
      </c>
      <c r="HY57" s="210">
        <f t="shared" si="1"/>
        <v>0.40918880114860035</v>
      </c>
      <c r="HZ57" s="175">
        <f t="shared" si="2"/>
        <v>2412.3536013400326</v>
      </c>
      <c r="IA57" s="183">
        <f t="shared" si="20"/>
        <v>9287.561365159125</v>
      </c>
      <c r="IB57" s="194"/>
      <c r="IC57" s="211">
        <f t="shared" si="36"/>
        <v>21799.95</v>
      </c>
      <c r="ID57" s="212">
        <f t="shared" si="3"/>
        <v>30700.41</v>
      </c>
      <c r="IE57" s="175">
        <f>FH57</f>
        <v>2596.58</v>
      </c>
      <c r="IF57" s="176">
        <f t="shared" si="4"/>
        <v>3290.72</v>
      </c>
      <c r="IG57" s="175"/>
      <c r="IH57" s="211">
        <f t="shared" si="5"/>
        <v>1055.0029145728645</v>
      </c>
      <c r="II57" s="176">
        <f t="shared" si="6"/>
        <v>1851.727236180905</v>
      </c>
    </row>
    <row r="58" spans="1:243" s="171" customFormat="1" ht="12.75">
      <c r="A58" s="171" t="s">
        <v>45</v>
      </c>
      <c r="B58" s="172" t="s">
        <v>109</v>
      </c>
      <c r="C58" s="171">
        <v>5.97</v>
      </c>
      <c r="D58" s="208"/>
      <c r="E58" s="209"/>
      <c r="F58" s="8"/>
      <c r="G58" s="8"/>
      <c r="H58" s="8"/>
      <c r="I58" s="8"/>
      <c r="J58" s="186"/>
      <c r="K58" s="208"/>
      <c r="L58" s="209"/>
      <c r="M58" s="8"/>
      <c r="N58" s="8"/>
      <c r="O58" s="8"/>
      <c r="P58" s="8"/>
      <c r="Q58" s="186"/>
      <c r="R58" s="261"/>
      <c r="S58" s="262"/>
      <c r="T58" s="8"/>
      <c r="U58" s="8"/>
      <c r="V58" s="8"/>
      <c r="W58" s="8"/>
      <c r="X58" s="186"/>
      <c r="Y58" s="208"/>
      <c r="Z58" s="209"/>
      <c r="AA58" s="8"/>
      <c r="AB58" s="8"/>
      <c r="AC58" s="8"/>
      <c r="AD58" s="8"/>
      <c r="AE58" s="186"/>
      <c r="AF58" s="261"/>
      <c r="AG58" s="262"/>
      <c r="AH58" s="262"/>
      <c r="AI58" s="262"/>
      <c r="AJ58" s="262"/>
      <c r="AK58" s="262"/>
      <c r="AL58" s="263"/>
      <c r="AM58" s="208"/>
      <c r="AN58" s="209"/>
      <c r="AO58" s="8"/>
      <c r="AP58" s="8"/>
      <c r="AQ58" s="8"/>
      <c r="AR58" s="8"/>
      <c r="AS58" s="186"/>
      <c r="AT58" s="216"/>
      <c r="AU58" s="217"/>
      <c r="AV58" s="8"/>
      <c r="AW58" s="8"/>
      <c r="AX58" s="8"/>
      <c r="AY58" s="8"/>
      <c r="AZ58" s="186"/>
      <c r="BA58" s="216"/>
      <c r="BB58" s="217"/>
      <c r="BC58" s="8"/>
      <c r="BD58" s="8"/>
      <c r="BE58" s="8"/>
      <c r="BF58" s="8"/>
      <c r="BG58" s="186"/>
      <c r="BH58" s="179"/>
      <c r="BI58" s="180"/>
      <c r="BJ58" s="8"/>
      <c r="BK58" s="8"/>
      <c r="BL58" s="8"/>
      <c r="BM58" s="8"/>
      <c r="BN58" s="186"/>
      <c r="BO58" s="216"/>
      <c r="BP58" s="217"/>
      <c r="BQ58" s="8"/>
      <c r="BR58" s="8"/>
      <c r="BS58" s="8"/>
      <c r="BT58" s="8"/>
      <c r="BU58" s="8"/>
      <c r="BV58" s="216"/>
      <c r="BW58" s="217"/>
      <c r="BX58" s="8"/>
      <c r="BY58" s="8"/>
      <c r="BZ58" s="218"/>
      <c r="CA58" s="8"/>
      <c r="CB58" s="186"/>
      <c r="CC58" s="175"/>
      <c r="CD58" s="182">
        <f t="shared" si="7"/>
        <v>0</v>
      </c>
      <c r="CE58" s="175">
        <f t="shared" si="7"/>
        <v>0</v>
      </c>
      <c r="CF58" s="174"/>
      <c r="CG58" s="175">
        <f t="shared" si="9"/>
        <v>0</v>
      </c>
      <c r="CH58" s="183">
        <f t="shared" si="10"/>
        <v>0</v>
      </c>
      <c r="CI58" s="8"/>
      <c r="CJ58" s="216"/>
      <c r="CK58" s="217"/>
      <c r="CL58" s="8"/>
      <c r="CM58" s="8"/>
      <c r="CN58" s="218"/>
      <c r="CO58" s="8"/>
      <c r="CP58" s="186"/>
      <c r="CQ58" s="216"/>
      <c r="CR58" s="217"/>
      <c r="CS58" s="8"/>
      <c r="CT58" s="8"/>
      <c r="CU58" s="218"/>
      <c r="CV58" s="8"/>
      <c r="CW58" s="186"/>
      <c r="CX58" s="216"/>
      <c r="CY58" s="217"/>
      <c r="CZ58" s="8"/>
      <c r="DA58" s="8"/>
      <c r="DB58" s="8"/>
      <c r="DC58" s="8"/>
      <c r="DD58" s="186"/>
      <c r="DE58" s="208"/>
      <c r="DF58" s="209"/>
      <c r="DG58" s="8"/>
      <c r="DH58" s="8"/>
      <c r="DI58" s="8"/>
      <c r="DJ58" s="8"/>
      <c r="DK58" s="186"/>
      <c r="DL58" s="208"/>
      <c r="DM58" s="209"/>
      <c r="DN58" s="8"/>
      <c r="DO58" s="8"/>
      <c r="DP58" s="8"/>
      <c r="DQ58" s="8"/>
      <c r="DR58" s="186"/>
      <c r="DS58" s="185"/>
      <c r="DT58" s="8"/>
      <c r="DU58" s="8"/>
      <c r="DV58" s="8"/>
      <c r="DW58" s="8"/>
      <c r="DX58" s="8"/>
      <c r="DY58" s="186"/>
      <c r="DZ58" s="185"/>
      <c r="EA58" s="8"/>
      <c r="EB58" s="8"/>
      <c r="EC58" s="8"/>
      <c r="ED58" s="8"/>
      <c r="EE58" s="8"/>
      <c r="EF58" s="186"/>
      <c r="EG58" s="251">
        <v>8.91</v>
      </c>
      <c r="EH58" s="2">
        <v>9.69</v>
      </c>
      <c r="EI58" s="175">
        <v>2782.93</v>
      </c>
      <c r="EJ58" s="175">
        <v>312.44</v>
      </c>
      <c r="EK58" s="175">
        <v>0</v>
      </c>
      <c r="EL58" s="175">
        <v>3319.48</v>
      </c>
      <c r="EM58" s="176">
        <v>380.28</v>
      </c>
      <c r="EN58" s="174">
        <v>8.24</v>
      </c>
      <c r="EO58" s="174">
        <v>8.99</v>
      </c>
      <c r="EP58" s="175">
        <v>1987.2</v>
      </c>
      <c r="EQ58" s="175">
        <v>241.01</v>
      </c>
      <c r="ER58" s="175">
        <v>0</v>
      </c>
      <c r="ES58" s="175">
        <v>5306.58</v>
      </c>
      <c r="ET58" s="175">
        <v>622.71</v>
      </c>
      <c r="EU58" s="173">
        <v>8.42</v>
      </c>
      <c r="EV58" s="174">
        <v>9.19</v>
      </c>
      <c r="EW58" s="175">
        <v>2150.53</v>
      </c>
      <c r="EX58" s="175">
        <v>255.29</v>
      </c>
      <c r="EY58" s="175">
        <v>0</v>
      </c>
      <c r="EZ58" s="175">
        <v>7457.08</v>
      </c>
      <c r="FA58" s="176">
        <v>879.31</v>
      </c>
      <c r="FB58" s="173">
        <v>8.25</v>
      </c>
      <c r="FC58" s="174">
        <v>9.11</v>
      </c>
      <c r="FD58" s="175">
        <v>2029.96</v>
      </c>
      <c r="FE58" s="175">
        <v>245.98</v>
      </c>
      <c r="FF58" s="175">
        <v>0</v>
      </c>
      <c r="FG58" s="175">
        <v>9487.18</v>
      </c>
      <c r="FH58" s="175">
        <v>1126.98</v>
      </c>
      <c r="FI58" s="173">
        <v>8.01</v>
      </c>
      <c r="FJ58" s="174">
        <v>8.92</v>
      </c>
      <c r="FK58" s="175">
        <v>1098.47</v>
      </c>
      <c r="FL58" s="175">
        <v>137.21</v>
      </c>
      <c r="FM58" s="175">
        <v>0</v>
      </c>
      <c r="FN58" s="175">
        <v>10585.75</v>
      </c>
      <c r="FO58" s="176">
        <v>1264.78</v>
      </c>
      <c r="FP58" s="8"/>
      <c r="FQ58" s="182">
        <f t="shared" si="28"/>
        <v>10049.089999999998</v>
      </c>
      <c r="FR58" s="175">
        <f t="shared" si="28"/>
        <v>1191.93</v>
      </c>
      <c r="FS58" s="174">
        <f t="shared" si="24"/>
        <v>8.430939736393913</v>
      </c>
      <c r="FT58" s="175">
        <f t="shared" si="25"/>
        <v>491.33465661641503</v>
      </c>
      <c r="FU58" s="183">
        <f t="shared" si="16"/>
        <v>1916.2051608040185</v>
      </c>
      <c r="FV58" s="8"/>
      <c r="FW58" s="173">
        <v>7.9</v>
      </c>
      <c r="FX58" s="174">
        <v>8.88</v>
      </c>
      <c r="FY58" s="175">
        <v>2298.39</v>
      </c>
      <c r="FZ58" s="175">
        <v>290.72</v>
      </c>
      <c r="GA58" s="175">
        <v>0</v>
      </c>
      <c r="GB58" s="175">
        <v>12883.98</v>
      </c>
      <c r="GC58" s="176">
        <v>1557.3</v>
      </c>
      <c r="GD58" s="173">
        <v>8.13</v>
      </c>
      <c r="GE58" s="174">
        <v>9.06</v>
      </c>
      <c r="GF58" s="175">
        <v>1502.79</v>
      </c>
      <c r="GG58" s="175">
        <v>184.78</v>
      </c>
      <c r="GH58" s="175"/>
      <c r="GI58" s="175">
        <v>14386.61</v>
      </c>
      <c r="GJ58" s="175">
        <v>1743.13</v>
      </c>
      <c r="GK58" s="173">
        <v>8.04</v>
      </c>
      <c r="GL58" s="174">
        <v>8.89</v>
      </c>
      <c r="GM58" s="175">
        <v>1134.16</v>
      </c>
      <c r="GN58" s="175">
        <v>140.98</v>
      </c>
      <c r="GO58" s="175">
        <v>0</v>
      </c>
      <c r="GP58" s="175">
        <v>15520.71</v>
      </c>
      <c r="GQ58" s="176">
        <v>1885.15</v>
      </c>
      <c r="GR58" s="173">
        <v>8.51</v>
      </c>
      <c r="GS58" s="174">
        <v>9.28</v>
      </c>
      <c r="GT58" s="175">
        <v>1725.97</v>
      </c>
      <c r="GU58" s="175">
        <v>202.7</v>
      </c>
      <c r="GV58" s="175">
        <v>0</v>
      </c>
      <c r="GW58" s="175">
        <v>17246.63</v>
      </c>
      <c r="GX58" s="175">
        <v>2088.98</v>
      </c>
      <c r="GY58" s="185"/>
      <c r="GZ58" s="8"/>
      <c r="HA58" s="8"/>
      <c r="HB58" s="8"/>
      <c r="HC58" s="8"/>
      <c r="HD58" s="8"/>
      <c r="HE58" s="186"/>
      <c r="HF58" s="173">
        <v>8.28</v>
      </c>
      <c r="HG58" s="174">
        <v>9.39</v>
      </c>
      <c r="HH58" s="175">
        <v>2034.4</v>
      </c>
      <c r="HI58" s="175">
        <v>245.62</v>
      </c>
      <c r="HJ58" s="175">
        <v>0</v>
      </c>
      <c r="HK58" s="175">
        <v>19281.11</v>
      </c>
      <c r="HL58" s="175">
        <v>2336.48</v>
      </c>
      <c r="HM58" s="173">
        <v>8.64</v>
      </c>
      <c r="HN58" s="174">
        <v>10.12</v>
      </c>
      <c r="HO58" s="175">
        <v>1327.69</v>
      </c>
      <c r="HP58" s="175">
        <v>153.64</v>
      </c>
      <c r="HQ58" s="175">
        <v>0</v>
      </c>
      <c r="HR58" s="175">
        <v>20608.85</v>
      </c>
      <c r="HS58" s="176">
        <v>2491.02</v>
      </c>
      <c r="HT58" s="8"/>
      <c r="HU58" s="173">
        <f t="shared" si="17"/>
        <v>8.302727272727271</v>
      </c>
      <c r="HV58" s="174">
        <f t="shared" si="18"/>
        <v>9.229090909090909</v>
      </c>
      <c r="HW58" s="202">
        <f t="shared" si="19"/>
        <v>20072.489999999998</v>
      </c>
      <c r="HX58" s="175">
        <f t="shared" si="19"/>
        <v>2410.3700000000003</v>
      </c>
      <c r="HY58" s="210">
        <f t="shared" si="1"/>
        <v>0.39074158672148596</v>
      </c>
      <c r="HZ58" s="175">
        <f t="shared" si="2"/>
        <v>951.8561306532656</v>
      </c>
      <c r="IA58" s="183">
        <f t="shared" si="20"/>
        <v>3664.6461030150726</v>
      </c>
      <c r="IB58" s="194"/>
      <c r="IC58" s="211">
        <f t="shared" si="36"/>
        <v>9487.18</v>
      </c>
      <c r="ID58" s="212">
        <f t="shared" si="3"/>
        <v>10049.09</v>
      </c>
      <c r="IE58" s="175">
        <f aca="true" t="shared" si="38" ref="IE58:IE91">FO58</f>
        <v>1264.78</v>
      </c>
      <c r="IF58" s="176">
        <f t="shared" si="4"/>
        <v>1191.93</v>
      </c>
      <c r="IG58" s="175"/>
      <c r="IH58" s="211">
        <f t="shared" si="5"/>
        <v>324.3623785594641</v>
      </c>
      <c r="II58" s="176">
        <f t="shared" si="6"/>
        <v>491.3346566164155</v>
      </c>
    </row>
    <row r="59" spans="1:243" s="171" customFormat="1" ht="12.75">
      <c r="A59" s="171" t="s">
        <v>45</v>
      </c>
      <c r="B59" s="172" t="s">
        <v>110</v>
      </c>
      <c r="C59" s="171">
        <v>5.97</v>
      </c>
      <c r="D59" s="208"/>
      <c r="E59" s="209"/>
      <c r="F59" s="8"/>
      <c r="G59" s="8"/>
      <c r="H59" s="8"/>
      <c r="I59" s="8"/>
      <c r="J59" s="186"/>
      <c r="K59" s="208"/>
      <c r="L59" s="209"/>
      <c r="M59" s="8"/>
      <c r="N59" s="8"/>
      <c r="O59" s="8"/>
      <c r="P59" s="8"/>
      <c r="Q59" s="186"/>
      <c r="R59" s="261"/>
      <c r="S59" s="262"/>
      <c r="T59" s="8"/>
      <c r="U59" s="8"/>
      <c r="V59" s="8"/>
      <c r="W59" s="8"/>
      <c r="X59" s="186"/>
      <c r="Y59" s="208"/>
      <c r="Z59" s="209"/>
      <c r="AA59" s="8"/>
      <c r="AB59" s="8"/>
      <c r="AC59" s="8"/>
      <c r="AD59" s="8"/>
      <c r="AE59" s="186"/>
      <c r="AF59" s="261"/>
      <c r="AG59" s="262"/>
      <c r="AH59" s="262"/>
      <c r="AI59" s="262"/>
      <c r="AJ59" s="262"/>
      <c r="AK59" s="262"/>
      <c r="AL59" s="263"/>
      <c r="AM59" s="208"/>
      <c r="AN59" s="209"/>
      <c r="AO59" s="8"/>
      <c r="AP59" s="8"/>
      <c r="AQ59" s="8"/>
      <c r="AR59" s="8"/>
      <c r="AS59" s="186"/>
      <c r="AT59" s="216"/>
      <c r="AU59" s="217"/>
      <c r="AV59" s="8"/>
      <c r="AW59" s="8"/>
      <c r="AX59" s="8"/>
      <c r="AY59" s="8"/>
      <c r="AZ59" s="186"/>
      <c r="BA59" s="216"/>
      <c r="BB59" s="217"/>
      <c r="BC59" s="8"/>
      <c r="BD59" s="8"/>
      <c r="BE59" s="8"/>
      <c r="BF59" s="8"/>
      <c r="BG59" s="186"/>
      <c r="BH59" s="179"/>
      <c r="BI59" s="180"/>
      <c r="BJ59" s="8"/>
      <c r="BK59" s="8"/>
      <c r="BL59" s="8"/>
      <c r="BM59" s="8"/>
      <c r="BN59" s="186"/>
      <c r="BO59" s="216"/>
      <c r="BP59" s="217"/>
      <c r="BQ59" s="8"/>
      <c r="BR59" s="8"/>
      <c r="BS59" s="8"/>
      <c r="BT59" s="8"/>
      <c r="BU59" s="8"/>
      <c r="BV59" s="216"/>
      <c r="BW59" s="217"/>
      <c r="BX59" s="8"/>
      <c r="BY59" s="8"/>
      <c r="BZ59" s="218"/>
      <c r="CA59" s="8"/>
      <c r="CB59" s="186"/>
      <c r="CC59" s="175"/>
      <c r="CD59" s="182">
        <f t="shared" si="7"/>
        <v>0</v>
      </c>
      <c r="CE59" s="175">
        <f t="shared" si="7"/>
        <v>0</v>
      </c>
      <c r="CF59" s="174"/>
      <c r="CG59" s="175">
        <f t="shared" si="9"/>
        <v>0</v>
      </c>
      <c r="CH59" s="183">
        <f t="shared" si="10"/>
        <v>0</v>
      </c>
      <c r="CI59" s="8"/>
      <c r="CJ59" s="216"/>
      <c r="CK59" s="217"/>
      <c r="CL59" s="8"/>
      <c r="CM59" s="8"/>
      <c r="CN59" s="218"/>
      <c r="CO59" s="8"/>
      <c r="CP59" s="186"/>
      <c r="CQ59" s="216"/>
      <c r="CR59" s="217"/>
      <c r="CS59" s="8"/>
      <c r="CT59" s="8"/>
      <c r="CU59" s="218"/>
      <c r="CV59" s="8"/>
      <c r="CW59" s="186"/>
      <c r="CX59" s="216"/>
      <c r="CY59" s="217"/>
      <c r="CZ59" s="8"/>
      <c r="DA59" s="8"/>
      <c r="DB59" s="8"/>
      <c r="DC59" s="8"/>
      <c r="DD59" s="186"/>
      <c r="DE59" s="208"/>
      <c r="DF59" s="209"/>
      <c r="DG59" s="8"/>
      <c r="DH59" s="8"/>
      <c r="DI59" s="8"/>
      <c r="DJ59" s="8"/>
      <c r="DK59" s="186"/>
      <c r="DL59" s="208"/>
      <c r="DM59" s="209"/>
      <c r="DN59" s="8"/>
      <c r="DO59" s="8"/>
      <c r="DP59" s="8"/>
      <c r="DQ59" s="8"/>
      <c r="DR59" s="186"/>
      <c r="DS59" s="185"/>
      <c r="DT59" s="8"/>
      <c r="DU59" s="8"/>
      <c r="DV59" s="8"/>
      <c r="DW59" s="8"/>
      <c r="DX59" s="8"/>
      <c r="DY59" s="186"/>
      <c r="DZ59" s="185"/>
      <c r="EA59" s="8"/>
      <c r="EB59" s="8"/>
      <c r="EC59" s="8"/>
      <c r="ED59" s="8"/>
      <c r="EE59" s="8"/>
      <c r="EF59" s="186"/>
      <c r="EG59" s="251">
        <v>8.98</v>
      </c>
      <c r="EH59" s="2">
        <v>10.01</v>
      </c>
      <c r="EI59" s="175">
        <v>2855.76</v>
      </c>
      <c r="EJ59" s="175">
        <v>318.11</v>
      </c>
      <c r="EK59" s="175">
        <v>0</v>
      </c>
      <c r="EL59" s="175">
        <v>2855.67</v>
      </c>
      <c r="EM59" s="176">
        <v>319.8</v>
      </c>
      <c r="EN59" s="174">
        <v>8</v>
      </c>
      <c r="EO59" s="174">
        <v>8.96</v>
      </c>
      <c r="EP59" s="175">
        <v>1634.54</v>
      </c>
      <c r="EQ59" s="175">
        <v>204.22</v>
      </c>
      <c r="ER59" s="175">
        <v>0</v>
      </c>
      <c r="ES59" s="175">
        <v>4490.28</v>
      </c>
      <c r="ET59" s="175">
        <v>525.49</v>
      </c>
      <c r="EU59" s="173">
        <v>7.67</v>
      </c>
      <c r="EV59" s="174">
        <v>8.6</v>
      </c>
      <c r="EW59" s="175">
        <v>1883.18</v>
      </c>
      <c r="EX59" s="175">
        <v>245.6</v>
      </c>
      <c r="EY59" s="175">
        <v>0</v>
      </c>
      <c r="EZ59" s="175">
        <v>6373.4</v>
      </c>
      <c r="FA59" s="176">
        <v>772.8</v>
      </c>
      <c r="FB59" s="173">
        <v>7.8</v>
      </c>
      <c r="FC59" s="174">
        <v>8.76</v>
      </c>
      <c r="FD59" s="175">
        <v>1434.74</v>
      </c>
      <c r="FE59" s="175">
        <v>183.9</v>
      </c>
      <c r="FF59" s="175">
        <v>0</v>
      </c>
      <c r="FG59" s="175">
        <v>7808.08</v>
      </c>
      <c r="FH59" s="175">
        <v>957.73</v>
      </c>
      <c r="FI59" s="173">
        <v>7.86</v>
      </c>
      <c r="FJ59" s="174">
        <v>8.88</v>
      </c>
      <c r="FK59" s="175">
        <v>1165.83</v>
      </c>
      <c r="FL59" s="175">
        <v>148.34</v>
      </c>
      <c r="FM59" s="175">
        <v>0</v>
      </c>
      <c r="FN59" s="175">
        <v>8973.89</v>
      </c>
      <c r="FO59" s="176">
        <v>1107.26</v>
      </c>
      <c r="FP59" s="8"/>
      <c r="FQ59" s="182">
        <f t="shared" si="28"/>
        <v>8974.05</v>
      </c>
      <c r="FR59" s="175">
        <f t="shared" si="28"/>
        <v>1100.17</v>
      </c>
      <c r="FS59" s="174">
        <f t="shared" si="24"/>
        <v>8.156966650608542</v>
      </c>
      <c r="FT59" s="175">
        <f t="shared" si="25"/>
        <v>403.0209547738691</v>
      </c>
      <c r="FU59" s="183">
        <f t="shared" si="16"/>
        <v>1571.7817236180895</v>
      </c>
      <c r="FV59" s="8"/>
      <c r="FW59" s="173">
        <v>7.84</v>
      </c>
      <c r="FX59" s="174">
        <v>9.53</v>
      </c>
      <c r="FY59" s="175">
        <v>2002.01</v>
      </c>
      <c r="FZ59" s="175">
        <v>255.35</v>
      </c>
      <c r="GA59" s="175">
        <v>0</v>
      </c>
      <c r="GB59" s="175">
        <v>10975.95</v>
      </c>
      <c r="GC59" s="176">
        <v>1364.17</v>
      </c>
      <c r="GD59" s="173">
        <v>7.72</v>
      </c>
      <c r="GE59" s="174">
        <v>8.75</v>
      </c>
      <c r="GF59" s="175">
        <v>1376.81</v>
      </c>
      <c r="GG59" s="175">
        <v>178.31</v>
      </c>
      <c r="GH59" s="175"/>
      <c r="GI59" s="175">
        <v>12352.71</v>
      </c>
      <c r="GJ59" s="175">
        <v>1543.79</v>
      </c>
      <c r="GK59" s="173">
        <v>7.63</v>
      </c>
      <c r="GL59" s="174">
        <v>8.52</v>
      </c>
      <c r="GM59" s="175">
        <v>1269.87</v>
      </c>
      <c r="GN59" s="175">
        <v>166.44</v>
      </c>
      <c r="GO59" s="175">
        <v>0</v>
      </c>
      <c r="GP59" s="175">
        <v>13622.52</v>
      </c>
      <c r="GQ59" s="176">
        <v>1711.36</v>
      </c>
      <c r="GR59" s="173">
        <v>7.68</v>
      </c>
      <c r="GS59" s="174">
        <v>8.51</v>
      </c>
      <c r="GT59" s="175">
        <v>1285.51</v>
      </c>
      <c r="GU59" s="175">
        <v>167.33</v>
      </c>
      <c r="GV59" s="175">
        <v>0</v>
      </c>
      <c r="GW59" s="175">
        <v>14908</v>
      </c>
      <c r="GX59" s="175">
        <v>1879.88</v>
      </c>
      <c r="GY59" s="173">
        <v>7.9</v>
      </c>
      <c r="GZ59" s="174">
        <v>8.76</v>
      </c>
      <c r="HA59" s="175">
        <v>1593.18</v>
      </c>
      <c r="HB59" s="175">
        <v>201.7</v>
      </c>
      <c r="HC59" s="175"/>
      <c r="HD59" s="175">
        <v>16501.06</v>
      </c>
      <c r="HE59" s="176">
        <v>2082.89</v>
      </c>
      <c r="HF59" s="173">
        <v>7.58</v>
      </c>
      <c r="HG59" s="174">
        <v>8.68</v>
      </c>
      <c r="HH59" s="175">
        <v>1374.27</v>
      </c>
      <c r="HI59" s="175">
        <v>181.33</v>
      </c>
      <c r="HJ59" s="175">
        <v>0</v>
      </c>
      <c r="HK59" s="175">
        <v>17875.32</v>
      </c>
      <c r="HL59" s="175">
        <v>2265.23</v>
      </c>
      <c r="HM59" s="173">
        <v>7.01</v>
      </c>
      <c r="HN59" s="174">
        <v>8.17</v>
      </c>
      <c r="HO59" s="175">
        <v>1192.49</v>
      </c>
      <c r="HP59" s="175">
        <v>170.18</v>
      </c>
      <c r="HQ59" s="175">
        <v>0</v>
      </c>
      <c r="HR59" s="175">
        <v>19067.81</v>
      </c>
      <c r="HS59" s="176">
        <v>2436.45</v>
      </c>
      <c r="HT59" s="8"/>
      <c r="HU59" s="173">
        <f t="shared" si="17"/>
        <v>7.805833333333333</v>
      </c>
      <c r="HV59" s="174">
        <f t="shared" si="18"/>
        <v>8.844166666666668</v>
      </c>
      <c r="HW59" s="202">
        <f t="shared" si="19"/>
        <v>19068.190000000002</v>
      </c>
      <c r="HX59" s="175">
        <f t="shared" si="19"/>
        <v>2420.81</v>
      </c>
      <c r="HY59" s="210">
        <f t="shared" si="1"/>
        <v>0.3075097710776103</v>
      </c>
      <c r="HZ59" s="175">
        <f t="shared" si="2"/>
        <v>773.1916750418768</v>
      </c>
      <c r="IA59" s="183">
        <f t="shared" si="20"/>
        <v>2976.7879489112256</v>
      </c>
      <c r="IB59" s="194"/>
      <c r="IC59" s="211">
        <f t="shared" si="36"/>
        <v>7808.08</v>
      </c>
      <c r="ID59" s="212">
        <f t="shared" si="3"/>
        <v>8974.05</v>
      </c>
      <c r="IE59" s="175">
        <f t="shared" si="38"/>
        <v>1107.26</v>
      </c>
      <c r="IF59" s="176">
        <f t="shared" si="4"/>
        <v>1100.17</v>
      </c>
      <c r="IG59" s="175"/>
      <c r="IH59" s="211">
        <f t="shared" si="5"/>
        <v>200.62609715242888</v>
      </c>
      <c r="II59" s="176">
        <f t="shared" si="6"/>
        <v>403.0209547738691</v>
      </c>
    </row>
    <row r="60" spans="1:243" s="171" customFormat="1" ht="12.75">
      <c r="A60" s="171" t="s">
        <v>45</v>
      </c>
      <c r="B60" s="172" t="s">
        <v>111</v>
      </c>
      <c r="C60" s="171">
        <v>5.97</v>
      </c>
      <c r="D60" s="208"/>
      <c r="E60" s="209"/>
      <c r="F60" s="8"/>
      <c r="G60" s="8"/>
      <c r="H60" s="8"/>
      <c r="I60" s="8"/>
      <c r="J60" s="186"/>
      <c r="K60" s="208"/>
      <c r="L60" s="209"/>
      <c r="M60" s="8"/>
      <c r="N60" s="8"/>
      <c r="O60" s="8"/>
      <c r="P60" s="8"/>
      <c r="Q60" s="186"/>
      <c r="R60" s="261"/>
      <c r="S60" s="262"/>
      <c r="T60" s="8"/>
      <c r="U60" s="8"/>
      <c r="V60" s="8"/>
      <c r="W60" s="8"/>
      <c r="X60" s="186"/>
      <c r="Y60" s="208"/>
      <c r="Z60" s="209"/>
      <c r="AA60" s="8"/>
      <c r="AB60" s="8"/>
      <c r="AC60" s="8"/>
      <c r="AD60" s="8"/>
      <c r="AE60" s="186"/>
      <c r="AF60" s="261"/>
      <c r="AG60" s="262"/>
      <c r="AH60" s="262"/>
      <c r="AI60" s="262"/>
      <c r="AJ60" s="262"/>
      <c r="AK60" s="262"/>
      <c r="AL60" s="263"/>
      <c r="AM60" s="208"/>
      <c r="AN60" s="209"/>
      <c r="AO60" s="8"/>
      <c r="AP60" s="8"/>
      <c r="AQ60" s="8"/>
      <c r="AR60" s="8"/>
      <c r="AS60" s="186"/>
      <c r="AT60" s="216"/>
      <c r="AU60" s="217"/>
      <c r="AV60" s="8"/>
      <c r="AW60" s="8"/>
      <c r="AX60" s="8"/>
      <c r="AY60" s="8"/>
      <c r="AZ60" s="186"/>
      <c r="BA60" s="216"/>
      <c r="BB60" s="217"/>
      <c r="BC60" s="8"/>
      <c r="BD60" s="8"/>
      <c r="BE60" s="8"/>
      <c r="BF60" s="8"/>
      <c r="BG60" s="186"/>
      <c r="BH60" s="179"/>
      <c r="BI60" s="180"/>
      <c r="BJ60" s="8"/>
      <c r="BK60" s="8"/>
      <c r="BL60" s="8"/>
      <c r="BM60" s="8"/>
      <c r="BN60" s="186"/>
      <c r="BO60" s="216"/>
      <c r="BP60" s="217"/>
      <c r="BQ60" s="8"/>
      <c r="BR60" s="8"/>
      <c r="BS60" s="8"/>
      <c r="BT60" s="8"/>
      <c r="BU60" s="8"/>
      <c r="BV60" s="216"/>
      <c r="BW60" s="217"/>
      <c r="BX60" s="8"/>
      <c r="BY60" s="8"/>
      <c r="BZ60" s="218"/>
      <c r="CA60" s="8"/>
      <c r="CB60" s="186"/>
      <c r="CC60" s="175"/>
      <c r="CD60" s="182">
        <f t="shared" si="7"/>
        <v>0</v>
      </c>
      <c r="CE60" s="175">
        <f t="shared" si="7"/>
        <v>0</v>
      </c>
      <c r="CF60" s="174"/>
      <c r="CG60" s="175">
        <f t="shared" si="9"/>
        <v>0</v>
      </c>
      <c r="CH60" s="183">
        <f t="shared" si="10"/>
        <v>0</v>
      </c>
      <c r="CI60" s="8"/>
      <c r="CJ60" s="216"/>
      <c r="CK60" s="217"/>
      <c r="CL60" s="8"/>
      <c r="CM60" s="8"/>
      <c r="CN60" s="218"/>
      <c r="CO60" s="8"/>
      <c r="CP60" s="186"/>
      <c r="CQ60" s="216"/>
      <c r="CR60" s="217"/>
      <c r="CS60" s="8"/>
      <c r="CT60" s="8"/>
      <c r="CU60" s="218"/>
      <c r="CV60" s="8"/>
      <c r="CW60" s="186"/>
      <c r="CX60" s="216"/>
      <c r="CY60" s="217"/>
      <c r="CZ60" s="8"/>
      <c r="DA60" s="8"/>
      <c r="DB60" s="8"/>
      <c r="DC60" s="8"/>
      <c r="DD60" s="186"/>
      <c r="DE60" s="208"/>
      <c r="DF60" s="209"/>
      <c r="DG60" s="8"/>
      <c r="DH60" s="8"/>
      <c r="DI60" s="8"/>
      <c r="DJ60" s="8"/>
      <c r="DK60" s="186"/>
      <c r="DL60" s="208"/>
      <c r="DM60" s="209"/>
      <c r="DN60" s="8"/>
      <c r="DO60" s="8"/>
      <c r="DP60" s="8"/>
      <c r="DQ60" s="8"/>
      <c r="DR60" s="186"/>
      <c r="DS60" s="185"/>
      <c r="DT60" s="8"/>
      <c r="DU60" s="8"/>
      <c r="DV60" s="8"/>
      <c r="DW60" s="8"/>
      <c r="DX60" s="8"/>
      <c r="DY60" s="186"/>
      <c r="DZ60" s="185"/>
      <c r="EA60" s="8"/>
      <c r="EB60" s="8"/>
      <c r="EC60" s="8"/>
      <c r="ED60" s="8"/>
      <c r="EE60" s="8"/>
      <c r="EF60" s="186"/>
      <c r="EG60" s="233">
        <v>8.34</v>
      </c>
      <c r="EH60" s="234">
        <v>9.28</v>
      </c>
      <c r="EI60" s="175">
        <v>2319.97</v>
      </c>
      <c r="EJ60" s="175">
        <v>278.18</v>
      </c>
      <c r="EK60" s="175">
        <v>0</v>
      </c>
      <c r="EL60" s="175">
        <v>2319.94</v>
      </c>
      <c r="EM60" s="176">
        <v>279.83</v>
      </c>
      <c r="EN60" s="174">
        <v>8.21</v>
      </c>
      <c r="EO60" s="174">
        <v>9.21</v>
      </c>
      <c r="EP60" s="175">
        <v>1897.94</v>
      </c>
      <c r="EQ60" s="175">
        <v>231.15</v>
      </c>
      <c r="ER60" s="175">
        <v>0</v>
      </c>
      <c r="ES60" s="175">
        <v>4217.96</v>
      </c>
      <c r="ET60" s="175">
        <v>512.19</v>
      </c>
      <c r="EU60" s="173">
        <v>8.07</v>
      </c>
      <c r="EV60" s="174">
        <v>9.17</v>
      </c>
      <c r="EW60" s="175">
        <v>1652.35</v>
      </c>
      <c r="EX60" s="175">
        <v>204.82</v>
      </c>
      <c r="EY60" s="175">
        <v>0</v>
      </c>
      <c r="EZ60" s="175">
        <v>5870.34</v>
      </c>
      <c r="FA60" s="176">
        <v>718.18</v>
      </c>
      <c r="FB60" s="173">
        <v>8.23</v>
      </c>
      <c r="FC60" s="174">
        <v>9.48</v>
      </c>
      <c r="FD60" s="175">
        <v>1661.52</v>
      </c>
      <c r="FE60" s="175">
        <v>201.75</v>
      </c>
      <c r="FF60" s="175">
        <v>0</v>
      </c>
      <c r="FG60" s="175">
        <v>7531.74</v>
      </c>
      <c r="FH60" s="175">
        <v>921.27</v>
      </c>
      <c r="FI60" s="173">
        <v>8.11</v>
      </c>
      <c r="FJ60" s="174">
        <v>9.39</v>
      </c>
      <c r="FK60" s="175">
        <v>1301.15</v>
      </c>
      <c r="FL60" s="175">
        <v>160.47</v>
      </c>
      <c r="FM60" s="175">
        <v>0</v>
      </c>
      <c r="FN60" s="175">
        <v>8832.99</v>
      </c>
      <c r="FO60" s="176">
        <v>1083.16</v>
      </c>
      <c r="FP60" s="8"/>
      <c r="FQ60" s="182">
        <f t="shared" si="28"/>
        <v>8832.93</v>
      </c>
      <c r="FR60" s="175">
        <f t="shared" si="28"/>
        <v>1076.3700000000001</v>
      </c>
      <c r="FS60" s="174">
        <f t="shared" si="24"/>
        <v>8.206220909166921</v>
      </c>
      <c r="FT60" s="175">
        <f t="shared" si="25"/>
        <v>403.1827638190955</v>
      </c>
      <c r="FU60" s="183">
        <f t="shared" si="16"/>
        <v>1572.4127788944725</v>
      </c>
      <c r="FV60" s="8"/>
      <c r="FW60" s="173">
        <v>8</v>
      </c>
      <c r="FX60" s="174">
        <v>9.32</v>
      </c>
      <c r="FY60" s="175">
        <v>2328.03</v>
      </c>
      <c r="FZ60" s="175">
        <v>291.12</v>
      </c>
      <c r="GA60" s="175">
        <v>0</v>
      </c>
      <c r="GB60" s="175">
        <v>11160.92</v>
      </c>
      <c r="GC60" s="176">
        <v>1376.08</v>
      </c>
      <c r="GD60" s="173">
        <v>8.1</v>
      </c>
      <c r="GE60" s="174">
        <v>9.21</v>
      </c>
      <c r="GF60" s="175">
        <v>1420.46</v>
      </c>
      <c r="GG60" s="175">
        <v>175.31</v>
      </c>
      <c r="GH60" s="175"/>
      <c r="GI60" s="175">
        <v>12581.36</v>
      </c>
      <c r="GJ60" s="175">
        <v>1552.68</v>
      </c>
      <c r="GK60" s="173">
        <v>8.42</v>
      </c>
      <c r="GL60" s="174">
        <v>9.56</v>
      </c>
      <c r="GM60" s="175">
        <v>1444.65</v>
      </c>
      <c r="GN60" s="175">
        <v>171.61</v>
      </c>
      <c r="GO60" s="175">
        <v>0</v>
      </c>
      <c r="GP60" s="175">
        <v>14026.18</v>
      </c>
      <c r="GQ60" s="176">
        <v>1725.48</v>
      </c>
      <c r="GR60" s="173">
        <v>8.63</v>
      </c>
      <c r="GS60" s="174">
        <v>9.77</v>
      </c>
      <c r="GT60" s="175">
        <v>1774.51</v>
      </c>
      <c r="GU60" s="175">
        <v>205.52</v>
      </c>
      <c r="GV60" s="175">
        <v>0</v>
      </c>
      <c r="GW60" s="175">
        <v>15800.69</v>
      </c>
      <c r="GX60" s="258">
        <v>1932.48</v>
      </c>
      <c r="GY60" s="173">
        <v>8.55</v>
      </c>
      <c r="GZ60" s="174">
        <v>9.61</v>
      </c>
      <c r="HA60" s="175">
        <v>1524.04</v>
      </c>
      <c r="HB60" s="175">
        <v>178.27</v>
      </c>
      <c r="HC60" s="175"/>
      <c r="HD60" s="175">
        <v>17324.68</v>
      </c>
      <c r="HE60" s="176">
        <v>2111.79</v>
      </c>
      <c r="HF60" s="173">
        <v>8.3</v>
      </c>
      <c r="HG60" s="174">
        <v>9.32</v>
      </c>
      <c r="HH60" s="175">
        <v>1442.33</v>
      </c>
      <c r="HI60" s="175">
        <v>173.72</v>
      </c>
      <c r="HJ60" s="175">
        <v>0</v>
      </c>
      <c r="HK60" s="175">
        <v>18767.02</v>
      </c>
      <c r="HL60" s="175">
        <v>2286.63</v>
      </c>
      <c r="HM60" s="173">
        <v>7.48</v>
      </c>
      <c r="HN60" s="174">
        <v>8.24</v>
      </c>
      <c r="HO60" s="175">
        <v>1975.35</v>
      </c>
      <c r="HP60" s="175">
        <v>264.14</v>
      </c>
      <c r="HQ60" s="175">
        <v>0</v>
      </c>
      <c r="HR60" s="175">
        <v>20742.3</v>
      </c>
      <c r="HS60" s="176">
        <v>2551.87</v>
      </c>
      <c r="HT60" s="8"/>
      <c r="HU60" s="173">
        <f t="shared" si="17"/>
        <v>8.203333333333335</v>
      </c>
      <c r="HV60" s="174">
        <f t="shared" si="18"/>
        <v>9.296666666666667</v>
      </c>
      <c r="HW60" s="202">
        <f t="shared" si="19"/>
        <v>20742.3</v>
      </c>
      <c r="HX60" s="175">
        <f t="shared" si="19"/>
        <v>2536.06</v>
      </c>
      <c r="HY60" s="210">
        <f t="shared" si="1"/>
        <v>0.37409268565047493</v>
      </c>
      <c r="HZ60" s="175">
        <f t="shared" si="2"/>
        <v>938.3621105527641</v>
      </c>
      <c r="IA60" s="183">
        <f t="shared" si="20"/>
        <v>3612.6941256281416</v>
      </c>
      <c r="IB60" s="194"/>
      <c r="IC60" s="211">
        <f t="shared" si="36"/>
        <v>7531.74</v>
      </c>
      <c r="ID60" s="212">
        <f t="shared" si="3"/>
        <v>8832.93</v>
      </c>
      <c r="IE60" s="175">
        <f t="shared" si="38"/>
        <v>1083.16</v>
      </c>
      <c r="IF60" s="176">
        <f t="shared" si="4"/>
        <v>1076.37</v>
      </c>
      <c r="IG60" s="175"/>
      <c r="IH60" s="211">
        <f t="shared" si="5"/>
        <v>178.43798994974873</v>
      </c>
      <c r="II60" s="176">
        <f t="shared" si="6"/>
        <v>403.1827638190957</v>
      </c>
    </row>
    <row r="61" spans="1:243" s="171" customFormat="1" ht="12.75">
      <c r="A61" s="171" t="s">
        <v>45</v>
      </c>
      <c r="B61" s="172" t="s">
        <v>112</v>
      </c>
      <c r="C61" s="171">
        <v>5.97</v>
      </c>
      <c r="D61" s="208"/>
      <c r="E61" s="209"/>
      <c r="F61" s="8"/>
      <c r="G61" s="8"/>
      <c r="H61" s="8"/>
      <c r="I61" s="8"/>
      <c r="J61" s="186"/>
      <c r="K61" s="208"/>
      <c r="L61" s="209"/>
      <c r="M61" s="8"/>
      <c r="N61" s="8"/>
      <c r="O61" s="8"/>
      <c r="P61" s="8"/>
      <c r="Q61" s="186"/>
      <c r="R61" s="261"/>
      <c r="S61" s="262"/>
      <c r="T61" s="8"/>
      <c r="U61" s="8"/>
      <c r="V61" s="8"/>
      <c r="W61" s="8"/>
      <c r="X61" s="186"/>
      <c r="Y61" s="208"/>
      <c r="Z61" s="209"/>
      <c r="AA61" s="8"/>
      <c r="AB61" s="8"/>
      <c r="AC61" s="8"/>
      <c r="AD61" s="8"/>
      <c r="AE61" s="186"/>
      <c r="AF61" s="261"/>
      <c r="AG61" s="262"/>
      <c r="AH61" s="262"/>
      <c r="AI61" s="262"/>
      <c r="AJ61" s="262"/>
      <c r="AK61" s="262"/>
      <c r="AL61" s="263"/>
      <c r="AM61" s="208"/>
      <c r="AN61" s="209"/>
      <c r="AO61" s="8"/>
      <c r="AP61" s="8"/>
      <c r="AQ61" s="8"/>
      <c r="AR61" s="8"/>
      <c r="AS61" s="186"/>
      <c r="AT61" s="216"/>
      <c r="AU61" s="217"/>
      <c r="AV61" s="8"/>
      <c r="AW61" s="8"/>
      <c r="AX61" s="8"/>
      <c r="AY61" s="8"/>
      <c r="AZ61" s="186"/>
      <c r="BA61" s="216"/>
      <c r="BB61" s="217"/>
      <c r="BC61" s="8"/>
      <c r="BD61" s="8"/>
      <c r="BE61" s="8"/>
      <c r="BF61" s="8"/>
      <c r="BG61" s="186"/>
      <c r="BH61" s="179"/>
      <c r="BI61" s="180"/>
      <c r="BJ61" s="8"/>
      <c r="BK61" s="8"/>
      <c r="BL61" s="8"/>
      <c r="BM61" s="8"/>
      <c r="BN61" s="186"/>
      <c r="BO61" s="216"/>
      <c r="BP61" s="217"/>
      <c r="BQ61" s="8"/>
      <c r="BR61" s="8"/>
      <c r="BS61" s="8"/>
      <c r="BT61" s="8"/>
      <c r="BU61" s="8"/>
      <c r="BV61" s="216"/>
      <c r="BW61" s="217"/>
      <c r="BX61" s="8"/>
      <c r="BY61" s="8"/>
      <c r="BZ61" s="218"/>
      <c r="CA61" s="8"/>
      <c r="CB61" s="186"/>
      <c r="CC61" s="175"/>
      <c r="CD61" s="182">
        <f t="shared" si="7"/>
        <v>0</v>
      </c>
      <c r="CE61" s="175">
        <f t="shared" si="7"/>
        <v>0</v>
      </c>
      <c r="CF61" s="174"/>
      <c r="CG61" s="175">
        <f t="shared" si="9"/>
        <v>0</v>
      </c>
      <c r="CH61" s="183">
        <f t="shared" si="10"/>
        <v>0</v>
      </c>
      <c r="CI61" s="8"/>
      <c r="CJ61" s="216"/>
      <c r="CK61" s="217"/>
      <c r="CL61" s="8"/>
      <c r="CM61" s="8"/>
      <c r="CN61" s="218"/>
      <c r="CO61" s="8"/>
      <c r="CP61" s="186"/>
      <c r="CQ61" s="216"/>
      <c r="CR61" s="217"/>
      <c r="CS61" s="8"/>
      <c r="CT61" s="8"/>
      <c r="CU61" s="218"/>
      <c r="CV61" s="8"/>
      <c r="CW61" s="186"/>
      <c r="CX61" s="216"/>
      <c r="CY61" s="217"/>
      <c r="CZ61" s="8"/>
      <c r="DA61" s="8"/>
      <c r="DB61" s="8"/>
      <c r="DC61" s="8"/>
      <c r="DD61" s="186"/>
      <c r="DE61" s="208"/>
      <c r="DF61" s="209"/>
      <c r="DG61" s="8"/>
      <c r="DH61" s="8"/>
      <c r="DI61" s="8"/>
      <c r="DJ61" s="8"/>
      <c r="DK61" s="186"/>
      <c r="DL61" s="208"/>
      <c r="DM61" s="209"/>
      <c r="DN61" s="8"/>
      <c r="DO61" s="8"/>
      <c r="DP61" s="8"/>
      <c r="DQ61" s="8"/>
      <c r="DR61" s="186"/>
      <c r="DS61" s="185"/>
      <c r="DT61" s="8"/>
      <c r="DU61" s="8"/>
      <c r="DV61" s="8"/>
      <c r="DW61" s="8"/>
      <c r="DX61" s="8"/>
      <c r="DY61" s="186"/>
      <c r="DZ61" s="185"/>
      <c r="EA61" s="8"/>
      <c r="EB61" s="8"/>
      <c r="EC61" s="8"/>
      <c r="ED61" s="8"/>
      <c r="EE61" s="8"/>
      <c r="EF61" s="186"/>
      <c r="EG61" s="233">
        <v>9.1</v>
      </c>
      <c r="EH61" s="234">
        <v>10.13</v>
      </c>
      <c r="EI61" s="175">
        <v>3158.42</v>
      </c>
      <c r="EJ61" s="175">
        <v>346.89</v>
      </c>
      <c r="EK61" s="175">
        <v>0</v>
      </c>
      <c r="EL61" s="175">
        <v>3158.48</v>
      </c>
      <c r="EM61" s="176">
        <v>348.56</v>
      </c>
      <c r="EN61" s="174">
        <v>8.1</v>
      </c>
      <c r="EO61" s="174">
        <v>9.11</v>
      </c>
      <c r="EP61" s="175">
        <v>1408.93</v>
      </c>
      <c r="EQ61" s="175">
        <v>173.82</v>
      </c>
      <c r="ER61" s="175">
        <v>0</v>
      </c>
      <c r="ES61" s="175">
        <v>4567.29</v>
      </c>
      <c r="ET61" s="175">
        <v>523.37</v>
      </c>
      <c r="EU61" s="173">
        <v>8.04</v>
      </c>
      <c r="EV61" s="174">
        <v>9.16</v>
      </c>
      <c r="EW61" s="175">
        <v>1703.02</v>
      </c>
      <c r="EX61" s="175">
        <v>211.68</v>
      </c>
      <c r="EY61" s="175">
        <v>0</v>
      </c>
      <c r="EZ61" s="175">
        <v>6270.27</v>
      </c>
      <c r="FA61" s="176">
        <v>736.95</v>
      </c>
      <c r="FB61" s="173">
        <v>8.14</v>
      </c>
      <c r="FC61" s="174">
        <v>9.31</v>
      </c>
      <c r="FD61" s="175">
        <v>1594.37</v>
      </c>
      <c r="FE61" s="175">
        <v>195.86</v>
      </c>
      <c r="FF61" s="175">
        <v>0</v>
      </c>
      <c r="FG61" s="175">
        <v>7864.59</v>
      </c>
      <c r="FH61" s="175">
        <v>934.11</v>
      </c>
      <c r="FI61" s="173">
        <v>8.06</v>
      </c>
      <c r="FJ61" s="174">
        <v>9.28</v>
      </c>
      <c r="FK61" s="175">
        <v>1103.6</v>
      </c>
      <c r="FL61" s="175">
        <v>136.91</v>
      </c>
      <c r="FM61" s="175">
        <v>0</v>
      </c>
      <c r="FN61" s="175">
        <v>8968.07</v>
      </c>
      <c r="FO61" s="176">
        <v>1071.81</v>
      </c>
      <c r="FP61" s="8"/>
      <c r="FQ61" s="182">
        <f t="shared" si="28"/>
        <v>8968.34</v>
      </c>
      <c r="FR61" s="175">
        <f t="shared" si="28"/>
        <v>1065.16</v>
      </c>
      <c r="FS61" s="174">
        <f t="shared" si="24"/>
        <v>8.419711592624582</v>
      </c>
      <c r="FT61" s="175">
        <f t="shared" si="25"/>
        <v>437.0745058626467</v>
      </c>
      <c r="FU61" s="183">
        <f t="shared" si="16"/>
        <v>1704.590572864322</v>
      </c>
      <c r="FV61" s="8"/>
      <c r="FW61" s="173">
        <v>7.95</v>
      </c>
      <c r="FX61" s="174">
        <v>9.37</v>
      </c>
      <c r="FY61" s="175">
        <v>2046.4</v>
      </c>
      <c r="FZ61" s="175">
        <v>257.29</v>
      </c>
      <c r="GA61" s="175">
        <v>0</v>
      </c>
      <c r="GB61" s="175">
        <v>11014.57</v>
      </c>
      <c r="GC61" s="176">
        <v>1331.19</v>
      </c>
      <c r="GD61" s="173">
        <v>8.33</v>
      </c>
      <c r="GE61" s="174">
        <v>9.51</v>
      </c>
      <c r="GF61" s="175">
        <v>1299.86</v>
      </c>
      <c r="GG61" s="175">
        <v>155.99</v>
      </c>
      <c r="GH61" s="175"/>
      <c r="GI61" s="175">
        <v>12314.37</v>
      </c>
      <c r="GJ61" s="175">
        <v>1488</v>
      </c>
      <c r="GK61" s="173">
        <v>7.86</v>
      </c>
      <c r="GL61" s="174">
        <v>9.28</v>
      </c>
      <c r="GM61" s="175">
        <v>979.74</v>
      </c>
      <c r="GN61" s="175">
        <v>124.7</v>
      </c>
      <c r="GO61" s="175">
        <v>0</v>
      </c>
      <c r="GP61" s="175">
        <v>13294.13</v>
      </c>
      <c r="GQ61" s="176">
        <v>1613.79</v>
      </c>
      <c r="GR61" s="173">
        <v>8.34</v>
      </c>
      <c r="GS61" s="174">
        <v>9.55</v>
      </c>
      <c r="GT61" s="175">
        <v>1454.51</v>
      </c>
      <c r="GU61" s="175">
        <v>174.36</v>
      </c>
      <c r="GV61" s="175">
        <v>0</v>
      </c>
      <c r="GW61" s="175">
        <v>14748.6</v>
      </c>
      <c r="GX61" s="175">
        <v>1789.34</v>
      </c>
      <c r="GY61" s="173">
        <v>8.08</v>
      </c>
      <c r="GZ61" s="174">
        <v>9.17</v>
      </c>
      <c r="HA61" s="175">
        <v>1623.13</v>
      </c>
      <c r="HB61" s="175">
        <v>200.85</v>
      </c>
      <c r="HC61" s="175"/>
      <c r="HD61" s="175">
        <v>16371.6</v>
      </c>
      <c r="HE61" s="176">
        <v>1991.36</v>
      </c>
      <c r="HF61" s="173">
        <v>7.72</v>
      </c>
      <c r="HG61" s="174">
        <v>9.04</v>
      </c>
      <c r="HH61" s="175">
        <v>1529.31</v>
      </c>
      <c r="HI61" s="175">
        <v>198.03</v>
      </c>
      <c r="HJ61" s="175">
        <v>0</v>
      </c>
      <c r="HK61" s="175">
        <v>17900.73</v>
      </c>
      <c r="HL61" s="175">
        <v>2190.51</v>
      </c>
      <c r="HM61" s="173">
        <v>7.24</v>
      </c>
      <c r="HN61" s="174">
        <v>8.5</v>
      </c>
      <c r="HO61" s="175">
        <v>1077.05</v>
      </c>
      <c r="HP61" s="175">
        <v>148.78</v>
      </c>
      <c r="HQ61" s="175">
        <v>0</v>
      </c>
      <c r="HR61" s="175">
        <v>18977.99</v>
      </c>
      <c r="HS61" s="176">
        <v>2340.08</v>
      </c>
      <c r="HT61" s="8"/>
      <c r="HU61" s="173">
        <f t="shared" si="17"/>
        <v>8.079999999999998</v>
      </c>
      <c r="HV61" s="174">
        <f t="shared" si="18"/>
        <v>9.284166666666666</v>
      </c>
      <c r="HW61" s="202">
        <f t="shared" si="19"/>
        <v>18978.340000000004</v>
      </c>
      <c r="HX61" s="175">
        <f t="shared" si="19"/>
        <v>2325.16</v>
      </c>
      <c r="HY61" s="210">
        <f t="shared" si="1"/>
        <v>0.35343383584589594</v>
      </c>
      <c r="HZ61" s="175">
        <f t="shared" si="2"/>
        <v>853.7914237855957</v>
      </c>
      <c r="IA61" s="183">
        <f t="shared" si="20"/>
        <v>3287.0969815745434</v>
      </c>
      <c r="IB61" s="194"/>
      <c r="IC61" s="211">
        <f t="shared" si="36"/>
        <v>7864.59</v>
      </c>
      <c r="ID61" s="212">
        <f t="shared" si="3"/>
        <v>8968.34</v>
      </c>
      <c r="IE61" s="175">
        <f t="shared" si="38"/>
        <v>1071.81</v>
      </c>
      <c r="IF61" s="176">
        <f t="shared" si="4"/>
        <v>1065.1599999999999</v>
      </c>
      <c r="IG61" s="175"/>
      <c r="IH61" s="211">
        <f t="shared" si="5"/>
        <v>245.54175879397008</v>
      </c>
      <c r="II61" s="176">
        <f t="shared" si="6"/>
        <v>437.0745058626469</v>
      </c>
    </row>
    <row r="62" spans="1:243" s="171" customFormat="1" ht="12.75">
      <c r="A62" s="171" t="s">
        <v>45</v>
      </c>
      <c r="B62" s="172" t="s">
        <v>113</v>
      </c>
      <c r="C62" s="171">
        <v>5.97</v>
      </c>
      <c r="D62" s="208"/>
      <c r="E62" s="209"/>
      <c r="F62" s="8"/>
      <c r="G62" s="8"/>
      <c r="H62" s="8"/>
      <c r="I62" s="8"/>
      <c r="J62" s="186"/>
      <c r="K62" s="208"/>
      <c r="L62" s="209"/>
      <c r="M62" s="8"/>
      <c r="N62" s="8"/>
      <c r="O62" s="8"/>
      <c r="P62" s="8"/>
      <c r="Q62" s="186"/>
      <c r="R62" s="261"/>
      <c r="S62" s="262"/>
      <c r="T62" s="8"/>
      <c r="U62" s="8"/>
      <c r="V62" s="8"/>
      <c r="W62" s="8"/>
      <c r="X62" s="186"/>
      <c r="Y62" s="208"/>
      <c r="Z62" s="209"/>
      <c r="AA62" s="8"/>
      <c r="AB62" s="8"/>
      <c r="AC62" s="8"/>
      <c r="AD62" s="8"/>
      <c r="AE62" s="186"/>
      <c r="AF62" s="261"/>
      <c r="AG62" s="262"/>
      <c r="AH62" s="262"/>
      <c r="AI62" s="262"/>
      <c r="AJ62" s="262"/>
      <c r="AK62" s="262"/>
      <c r="AL62" s="263"/>
      <c r="AM62" s="208"/>
      <c r="AN62" s="209"/>
      <c r="AO62" s="8"/>
      <c r="AP62" s="8"/>
      <c r="AQ62" s="8"/>
      <c r="AR62" s="8"/>
      <c r="AS62" s="186"/>
      <c r="AT62" s="216"/>
      <c r="AU62" s="217"/>
      <c r="AV62" s="8"/>
      <c r="AW62" s="8"/>
      <c r="AX62" s="8"/>
      <c r="AY62" s="8"/>
      <c r="AZ62" s="186"/>
      <c r="BA62" s="216"/>
      <c r="BB62" s="217"/>
      <c r="BC62" s="8"/>
      <c r="BD62" s="8"/>
      <c r="BE62" s="8"/>
      <c r="BF62" s="8"/>
      <c r="BG62" s="186"/>
      <c r="BH62" s="179"/>
      <c r="BI62" s="180"/>
      <c r="BJ62" s="8"/>
      <c r="BK62" s="8"/>
      <c r="BL62" s="8"/>
      <c r="BM62" s="8"/>
      <c r="BN62" s="186"/>
      <c r="BO62" s="216"/>
      <c r="BP62" s="217"/>
      <c r="BQ62" s="8"/>
      <c r="BR62" s="8"/>
      <c r="BS62" s="8"/>
      <c r="BT62" s="8"/>
      <c r="BU62" s="8"/>
      <c r="BV62" s="216"/>
      <c r="BW62" s="217"/>
      <c r="BX62" s="8"/>
      <c r="BY62" s="8"/>
      <c r="BZ62" s="218"/>
      <c r="CA62" s="8"/>
      <c r="CB62" s="186"/>
      <c r="CC62" s="175"/>
      <c r="CD62" s="182">
        <f t="shared" si="7"/>
        <v>0</v>
      </c>
      <c r="CE62" s="175">
        <f t="shared" si="7"/>
        <v>0</v>
      </c>
      <c r="CF62" s="174"/>
      <c r="CG62" s="175">
        <f t="shared" si="9"/>
        <v>0</v>
      </c>
      <c r="CH62" s="183">
        <f t="shared" si="10"/>
        <v>0</v>
      </c>
      <c r="CI62" s="8"/>
      <c r="CJ62" s="216"/>
      <c r="CK62" s="217"/>
      <c r="CL62" s="8"/>
      <c r="CM62" s="8"/>
      <c r="CN62" s="218"/>
      <c r="CO62" s="8"/>
      <c r="CP62" s="186"/>
      <c r="CQ62" s="216"/>
      <c r="CR62" s="217"/>
      <c r="CS62" s="8"/>
      <c r="CT62" s="8"/>
      <c r="CU62" s="218"/>
      <c r="CV62" s="8"/>
      <c r="CW62" s="186"/>
      <c r="CX62" s="216"/>
      <c r="CY62" s="217"/>
      <c r="CZ62" s="8"/>
      <c r="DA62" s="8"/>
      <c r="DB62" s="8"/>
      <c r="DC62" s="8"/>
      <c r="DD62" s="186"/>
      <c r="DE62" s="208"/>
      <c r="DF62" s="209"/>
      <c r="DG62" s="8"/>
      <c r="DH62" s="8"/>
      <c r="DI62" s="8"/>
      <c r="DJ62" s="8"/>
      <c r="DK62" s="186"/>
      <c r="DL62" s="208"/>
      <c r="DM62" s="209"/>
      <c r="DN62" s="8"/>
      <c r="DO62" s="8"/>
      <c r="DP62" s="8"/>
      <c r="DQ62" s="8"/>
      <c r="DR62" s="186"/>
      <c r="DS62" s="185"/>
      <c r="DT62" s="8"/>
      <c r="DU62" s="8"/>
      <c r="DV62" s="8"/>
      <c r="DW62" s="8"/>
      <c r="DX62" s="8"/>
      <c r="DY62" s="186"/>
      <c r="DZ62" s="185"/>
      <c r="EA62" s="8"/>
      <c r="EB62" s="8"/>
      <c r="EC62" s="8"/>
      <c r="ED62" s="8"/>
      <c r="EE62" s="8"/>
      <c r="EF62" s="186"/>
      <c r="EG62" s="233">
        <v>8.15</v>
      </c>
      <c r="EH62" s="234">
        <v>9.05</v>
      </c>
      <c r="EI62" s="175">
        <v>1760.85</v>
      </c>
      <c r="EJ62" s="175">
        <v>216.02</v>
      </c>
      <c r="EK62" s="175">
        <v>0</v>
      </c>
      <c r="EL62" s="175">
        <v>2274.13</v>
      </c>
      <c r="EM62" s="176">
        <v>269.12</v>
      </c>
      <c r="EN62" s="174">
        <v>8.21</v>
      </c>
      <c r="EO62" s="174">
        <v>9.03</v>
      </c>
      <c r="EP62" s="175">
        <v>1813.54</v>
      </c>
      <c r="EQ62" s="175">
        <v>220.77</v>
      </c>
      <c r="ER62" s="175">
        <v>0</v>
      </c>
      <c r="ES62" s="175">
        <v>4087.71</v>
      </c>
      <c r="ET62" s="175">
        <v>491.18</v>
      </c>
      <c r="EU62" s="173">
        <v>8.23</v>
      </c>
      <c r="EV62" s="174">
        <v>9.08</v>
      </c>
      <c r="EW62" s="175">
        <v>1842.74</v>
      </c>
      <c r="EX62" s="175">
        <v>223.79</v>
      </c>
      <c r="EY62" s="175">
        <v>0</v>
      </c>
      <c r="EZ62" s="175">
        <v>5930.35</v>
      </c>
      <c r="FA62" s="176">
        <v>716.36</v>
      </c>
      <c r="FB62" s="173">
        <v>8.5</v>
      </c>
      <c r="FC62" s="174">
        <v>9.44</v>
      </c>
      <c r="FD62" s="175">
        <v>1563.59</v>
      </c>
      <c r="FE62" s="175">
        <v>183.88</v>
      </c>
      <c r="FF62" s="175">
        <v>0</v>
      </c>
      <c r="FG62" s="175">
        <v>7493.91</v>
      </c>
      <c r="FH62" s="175">
        <v>901.44</v>
      </c>
      <c r="FI62" s="173">
        <v>8.47</v>
      </c>
      <c r="FJ62" s="174">
        <v>9.39</v>
      </c>
      <c r="FK62" s="175">
        <v>1195.9</v>
      </c>
      <c r="FL62" s="175">
        <v>141.12</v>
      </c>
      <c r="FM62" s="175">
        <v>0</v>
      </c>
      <c r="FN62" s="175">
        <v>8689.75</v>
      </c>
      <c r="FO62" s="176">
        <v>1043.54</v>
      </c>
      <c r="FP62" s="8"/>
      <c r="FQ62" s="182">
        <f t="shared" si="28"/>
        <v>8176.620000000001</v>
      </c>
      <c r="FR62" s="175">
        <f t="shared" si="28"/>
        <v>985.58</v>
      </c>
      <c r="FS62" s="174">
        <f t="shared" si="24"/>
        <v>8.296251953164635</v>
      </c>
      <c r="FT62" s="175">
        <f t="shared" si="25"/>
        <v>384.0380904522614</v>
      </c>
      <c r="FU62" s="183">
        <f t="shared" si="16"/>
        <v>1497.7485527638194</v>
      </c>
      <c r="FV62" s="8"/>
      <c r="FW62" s="173">
        <v>8.44</v>
      </c>
      <c r="FX62" s="174">
        <v>9.35</v>
      </c>
      <c r="FY62" s="175">
        <v>2440.57</v>
      </c>
      <c r="FZ62" s="175">
        <v>289.07</v>
      </c>
      <c r="GA62" s="175">
        <v>0</v>
      </c>
      <c r="GB62" s="175">
        <v>11130.33</v>
      </c>
      <c r="GC62" s="176">
        <v>1334.42</v>
      </c>
      <c r="GD62" s="173">
        <v>8.34</v>
      </c>
      <c r="GE62" s="174">
        <v>9.15</v>
      </c>
      <c r="GF62" s="175">
        <v>1522.44</v>
      </c>
      <c r="GG62" s="175">
        <v>182.51</v>
      </c>
      <c r="GH62" s="175"/>
      <c r="GI62" s="175">
        <v>12652.72</v>
      </c>
      <c r="GJ62" s="175">
        <v>1517.95</v>
      </c>
      <c r="GK62" s="173">
        <v>8.4</v>
      </c>
      <c r="GL62" s="174">
        <v>9.2</v>
      </c>
      <c r="GM62" s="175">
        <v>1402.05</v>
      </c>
      <c r="GN62" s="175">
        <v>166.84</v>
      </c>
      <c r="GO62" s="175">
        <v>0</v>
      </c>
      <c r="GP62" s="175">
        <v>14054.69</v>
      </c>
      <c r="GQ62" s="176">
        <v>1685.7</v>
      </c>
      <c r="GR62" s="173">
        <v>8.53</v>
      </c>
      <c r="GS62" s="174">
        <v>9.34</v>
      </c>
      <c r="GT62" s="175">
        <v>1628.23</v>
      </c>
      <c r="GU62" s="175">
        <v>190.85</v>
      </c>
      <c r="GV62" s="175">
        <v>0</v>
      </c>
      <c r="GW62" s="175">
        <v>15682.92</v>
      </c>
      <c r="GX62" s="175">
        <v>1877.34</v>
      </c>
      <c r="GY62" s="173">
        <v>8.64</v>
      </c>
      <c r="GZ62" s="174">
        <v>9.44</v>
      </c>
      <c r="HA62" s="175">
        <v>1895.9</v>
      </c>
      <c r="HB62" s="175">
        <v>219.36</v>
      </c>
      <c r="HC62" s="175"/>
      <c r="HD62" s="175">
        <v>17578.82</v>
      </c>
      <c r="HE62" s="176">
        <v>2098.12</v>
      </c>
      <c r="HF62" s="173">
        <v>8.45</v>
      </c>
      <c r="HG62" s="174">
        <v>9.36</v>
      </c>
      <c r="HH62" s="175">
        <v>1680.1</v>
      </c>
      <c r="HI62" s="175">
        <v>198.8</v>
      </c>
      <c r="HJ62" s="175">
        <v>0</v>
      </c>
      <c r="HK62" s="175">
        <v>19258.85</v>
      </c>
      <c r="HL62" s="175">
        <v>2297.73</v>
      </c>
      <c r="HM62" s="173">
        <v>8.26</v>
      </c>
      <c r="HN62" s="174">
        <v>9.23</v>
      </c>
      <c r="HO62" s="175">
        <v>1265.47</v>
      </c>
      <c r="HP62" s="175">
        <v>153.09</v>
      </c>
      <c r="HQ62" s="175">
        <v>0</v>
      </c>
      <c r="HR62" s="175">
        <v>20524.33</v>
      </c>
      <c r="HS62" s="176">
        <v>2451.64</v>
      </c>
      <c r="HT62" s="8"/>
      <c r="HU62" s="173">
        <f t="shared" si="17"/>
        <v>8.385</v>
      </c>
      <c r="HV62" s="174">
        <f t="shared" si="18"/>
        <v>9.255</v>
      </c>
      <c r="HW62" s="202">
        <f t="shared" si="19"/>
        <v>20011.379999999997</v>
      </c>
      <c r="HX62" s="175">
        <f t="shared" si="19"/>
        <v>2386.1</v>
      </c>
      <c r="HY62" s="210">
        <f t="shared" si="1"/>
        <v>0.40452261306532666</v>
      </c>
      <c r="HZ62" s="175">
        <f t="shared" si="2"/>
        <v>965.8899497487437</v>
      </c>
      <c r="IA62" s="183">
        <f t="shared" si="20"/>
        <v>3718.676306532663</v>
      </c>
      <c r="IB62" s="194"/>
      <c r="IC62" s="211">
        <f t="shared" si="36"/>
        <v>7493.91</v>
      </c>
      <c r="ID62" s="212">
        <f t="shared" si="3"/>
        <v>8176.619999999999</v>
      </c>
      <c r="IE62" s="175">
        <f t="shared" si="38"/>
        <v>1043.54</v>
      </c>
      <c r="IF62" s="176">
        <f t="shared" si="4"/>
        <v>985.5799999999999</v>
      </c>
      <c r="IG62" s="175"/>
      <c r="IH62" s="211">
        <f t="shared" si="5"/>
        <v>211.72130653266345</v>
      </c>
      <c r="II62" s="176">
        <f t="shared" si="6"/>
        <v>384.03809045226126</v>
      </c>
    </row>
    <row r="63" spans="1:243" s="171" customFormat="1" ht="12.75">
      <c r="A63" s="171" t="s">
        <v>45</v>
      </c>
      <c r="B63" s="172" t="s">
        <v>114</v>
      </c>
      <c r="C63" s="171">
        <v>5.97</v>
      </c>
      <c r="D63" s="208"/>
      <c r="E63" s="209"/>
      <c r="F63" s="8"/>
      <c r="G63" s="8"/>
      <c r="H63" s="8"/>
      <c r="I63" s="8"/>
      <c r="J63" s="186"/>
      <c r="K63" s="208"/>
      <c r="L63" s="209"/>
      <c r="M63" s="8"/>
      <c r="N63" s="8"/>
      <c r="O63" s="8"/>
      <c r="P63" s="8"/>
      <c r="Q63" s="186"/>
      <c r="R63" s="261"/>
      <c r="S63" s="262"/>
      <c r="T63" s="8"/>
      <c r="U63" s="8"/>
      <c r="V63" s="8"/>
      <c r="W63" s="8"/>
      <c r="X63" s="186"/>
      <c r="Y63" s="208"/>
      <c r="Z63" s="209"/>
      <c r="AA63" s="8"/>
      <c r="AB63" s="8"/>
      <c r="AC63" s="8"/>
      <c r="AD63" s="8"/>
      <c r="AE63" s="186"/>
      <c r="AF63" s="261"/>
      <c r="AG63" s="262"/>
      <c r="AH63" s="262"/>
      <c r="AI63" s="262"/>
      <c r="AJ63" s="262"/>
      <c r="AK63" s="262"/>
      <c r="AL63" s="263"/>
      <c r="AM63" s="208"/>
      <c r="AN63" s="209"/>
      <c r="AO63" s="8"/>
      <c r="AP63" s="8"/>
      <c r="AQ63" s="8"/>
      <c r="AR63" s="8"/>
      <c r="AS63" s="186"/>
      <c r="AT63" s="216"/>
      <c r="AU63" s="217"/>
      <c r="AV63" s="8"/>
      <c r="AW63" s="8"/>
      <c r="AX63" s="8"/>
      <c r="AY63" s="8"/>
      <c r="AZ63" s="186"/>
      <c r="BA63" s="216"/>
      <c r="BB63" s="217"/>
      <c r="BC63" s="8"/>
      <c r="BD63" s="8"/>
      <c r="BE63" s="8"/>
      <c r="BF63" s="8"/>
      <c r="BG63" s="186"/>
      <c r="BH63" s="179"/>
      <c r="BI63" s="180"/>
      <c r="BJ63" s="8"/>
      <c r="BK63" s="8"/>
      <c r="BL63" s="8"/>
      <c r="BM63" s="8"/>
      <c r="BN63" s="186"/>
      <c r="BO63" s="216"/>
      <c r="BP63" s="217"/>
      <c r="BQ63" s="8"/>
      <c r="BR63" s="8"/>
      <c r="BS63" s="8"/>
      <c r="BT63" s="8"/>
      <c r="BU63" s="8"/>
      <c r="BV63" s="216"/>
      <c r="BW63" s="217"/>
      <c r="BX63" s="8"/>
      <c r="BY63" s="8"/>
      <c r="BZ63" s="218"/>
      <c r="CA63" s="8"/>
      <c r="CB63" s="186"/>
      <c r="CC63" s="175"/>
      <c r="CD63" s="182">
        <f t="shared" si="7"/>
        <v>0</v>
      </c>
      <c r="CE63" s="175">
        <f t="shared" si="7"/>
        <v>0</v>
      </c>
      <c r="CF63" s="174"/>
      <c r="CG63" s="175">
        <f t="shared" si="9"/>
        <v>0</v>
      </c>
      <c r="CH63" s="183">
        <f t="shared" si="10"/>
        <v>0</v>
      </c>
      <c r="CI63" s="8"/>
      <c r="CJ63" s="216"/>
      <c r="CK63" s="217"/>
      <c r="CL63" s="8"/>
      <c r="CM63" s="8"/>
      <c r="CN63" s="218"/>
      <c r="CO63" s="8"/>
      <c r="CP63" s="186"/>
      <c r="CQ63" s="216"/>
      <c r="CR63" s="217"/>
      <c r="CS63" s="8"/>
      <c r="CT63" s="8"/>
      <c r="CU63" s="218"/>
      <c r="CV63" s="8"/>
      <c r="CW63" s="186"/>
      <c r="CX63" s="216"/>
      <c r="CY63" s="217"/>
      <c r="CZ63" s="8"/>
      <c r="DA63" s="8"/>
      <c r="DB63" s="8"/>
      <c r="DC63" s="8"/>
      <c r="DD63" s="186"/>
      <c r="DE63" s="208"/>
      <c r="DF63" s="209"/>
      <c r="DG63" s="8"/>
      <c r="DH63" s="8"/>
      <c r="DI63" s="8"/>
      <c r="DJ63" s="8"/>
      <c r="DK63" s="186"/>
      <c r="DL63" s="208"/>
      <c r="DM63" s="209"/>
      <c r="DN63" s="8"/>
      <c r="DO63" s="8"/>
      <c r="DP63" s="8"/>
      <c r="DQ63" s="8"/>
      <c r="DR63" s="186"/>
      <c r="DS63" s="185"/>
      <c r="DT63" s="8"/>
      <c r="DU63" s="8"/>
      <c r="DV63" s="8"/>
      <c r="DW63" s="8"/>
      <c r="DX63" s="8"/>
      <c r="DY63" s="186"/>
      <c r="DZ63" s="185"/>
      <c r="EA63" s="8"/>
      <c r="EB63" s="8"/>
      <c r="EC63" s="8"/>
      <c r="ED63" s="8"/>
      <c r="EE63" s="8"/>
      <c r="EF63" s="186"/>
      <c r="EG63" s="233">
        <v>9.42</v>
      </c>
      <c r="EH63" s="234">
        <v>10.18</v>
      </c>
      <c r="EI63" s="175">
        <v>2927.42</v>
      </c>
      <c r="EJ63" s="175">
        <v>310.68</v>
      </c>
      <c r="EK63" s="175">
        <v>0</v>
      </c>
      <c r="EL63" s="175">
        <v>3450.06</v>
      </c>
      <c r="EM63" s="176">
        <v>367.08</v>
      </c>
      <c r="EN63" s="174">
        <v>8.77</v>
      </c>
      <c r="EO63" s="174">
        <v>9.57</v>
      </c>
      <c r="EP63" s="175">
        <v>2048.12</v>
      </c>
      <c r="EQ63" s="175">
        <v>233.39</v>
      </c>
      <c r="ER63" s="175">
        <v>0</v>
      </c>
      <c r="ES63" s="175">
        <v>5498.08</v>
      </c>
      <c r="ET63" s="175">
        <v>602.39</v>
      </c>
      <c r="EU63" s="173">
        <v>8.85</v>
      </c>
      <c r="EV63" s="174">
        <v>9.75</v>
      </c>
      <c r="EW63" s="175">
        <v>2069.58</v>
      </c>
      <c r="EX63" s="175">
        <v>233.93</v>
      </c>
      <c r="EY63" s="175">
        <v>0</v>
      </c>
      <c r="EZ63" s="175">
        <v>7567.64</v>
      </c>
      <c r="FA63" s="176">
        <v>837.53</v>
      </c>
      <c r="FB63" s="173">
        <v>8.73</v>
      </c>
      <c r="FC63" s="174">
        <v>9.65</v>
      </c>
      <c r="FD63" s="175">
        <v>1964.19</v>
      </c>
      <c r="FE63" s="175">
        <v>225.06</v>
      </c>
      <c r="FF63" s="175">
        <v>0</v>
      </c>
      <c r="FG63" s="175">
        <v>9531.7</v>
      </c>
      <c r="FH63" s="175">
        <v>1064.41</v>
      </c>
      <c r="FI63" s="173">
        <v>8.54</v>
      </c>
      <c r="FJ63" s="174">
        <v>9.62</v>
      </c>
      <c r="FK63" s="175">
        <v>1361.4</v>
      </c>
      <c r="FL63" s="175">
        <v>159.43</v>
      </c>
      <c r="FM63" s="175">
        <v>0</v>
      </c>
      <c r="FN63" s="175">
        <v>10893.06</v>
      </c>
      <c r="FO63" s="176">
        <v>1225.2</v>
      </c>
      <c r="FP63" s="8"/>
      <c r="FQ63" s="182">
        <f t="shared" si="28"/>
        <v>10370.71</v>
      </c>
      <c r="FR63" s="175">
        <f t="shared" si="28"/>
        <v>1162.49</v>
      </c>
      <c r="FS63" s="174">
        <f t="shared" si="24"/>
        <v>8.921117601011622</v>
      </c>
      <c r="FT63" s="175">
        <f t="shared" si="25"/>
        <v>574.6473534338359</v>
      </c>
      <c r="FU63" s="183">
        <f t="shared" si="16"/>
        <v>2241.1246783919596</v>
      </c>
      <c r="FV63" s="8"/>
      <c r="FW63" s="173">
        <v>8.51</v>
      </c>
      <c r="FX63" s="174">
        <v>9.38</v>
      </c>
      <c r="FY63" s="175">
        <v>2478.98</v>
      </c>
      <c r="FZ63" s="175">
        <v>291.13</v>
      </c>
      <c r="GA63" s="175">
        <v>0</v>
      </c>
      <c r="GB63" s="175">
        <v>13372.06</v>
      </c>
      <c r="GC63" s="176">
        <v>1518.48</v>
      </c>
      <c r="GD63" s="173">
        <v>8.5</v>
      </c>
      <c r="GE63" s="174">
        <v>9.25</v>
      </c>
      <c r="GF63" s="175">
        <v>1502.4</v>
      </c>
      <c r="GG63" s="175">
        <v>176.81</v>
      </c>
      <c r="GH63" s="175"/>
      <c r="GI63" s="175">
        <v>14874.39</v>
      </c>
      <c r="GJ63" s="175">
        <v>1696.82</v>
      </c>
      <c r="GK63" s="173">
        <v>8.75</v>
      </c>
      <c r="GL63" s="174">
        <v>9.72</v>
      </c>
      <c r="GM63" s="175">
        <v>981.99</v>
      </c>
      <c r="GN63" s="175">
        <v>112.18</v>
      </c>
      <c r="GO63" s="175">
        <v>0</v>
      </c>
      <c r="GP63" s="175">
        <v>15856.38</v>
      </c>
      <c r="GQ63" s="176">
        <v>1809.84</v>
      </c>
      <c r="GR63" s="173">
        <v>8.81</v>
      </c>
      <c r="GS63" s="174">
        <v>9.47</v>
      </c>
      <c r="GT63" s="175">
        <v>1725.42</v>
      </c>
      <c r="GU63" s="175">
        <v>195.73</v>
      </c>
      <c r="GV63" s="175">
        <v>0</v>
      </c>
      <c r="GW63" s="175">
        <v>17581.84</v>
      </c>
      <c r="GX63" s="175">
        <v>2006.82</v>
      </c>
      <c r="GY63" s="173">
        <v>8.73</v>
      </c>
      <c r="GZ63" s="174">
        <v>9.4</v>
      </c>
      <c r="HA63" s="175">
        <v>1768.19</v>
      </c>
      <c r="HB63" s="175">
        <v>202.53</v>
      </c>
      <c r="HC63" s="175"/>
      <c r="HD63" s="175">
        <v>19349.98</v>
      </c>
      <c r="HE63" s="176">
        <v>2210.96</v>
      </c>
      <c r="HF63" s="173">
        <v>8.34</v>
      </c>
      <c r="HG63" s="174">
        <v>9.18</v>
      </c>
      <c r="HH63" s="175">
        <v>2071.72</v>
      </c>
      <c r="HI63" s="175">
        <v>248.46</v>
      </c>
      <c r="HJ63" s="175">
        <v>0</v>
      </c>
      <c r="HK63" s="175">
        <v>21421.55</v>
      </c>
      <c r="HL63" s="175">
        <v>2461.73</v>
      </c>
      <c r="HM63" s="173">
        <v>8.38</v>
      </c>
      <c r="HN63" s="174">
        <v>9.1</v>
      </c>
      <c r="HO63" s="175">
        <v>2304.89</v>
      </c>
      <c r="HP63" s="175">
        <v>275.07</v>
      </c>
      <c r="HQ63" s="175">
        <v>0</v>
      </c>
      <c r="HR63" s="175">
        <v>23726.26</v>
      </c>
      <c r="HS63" s="176">
        <v>2738.12</v>
      </c>
      <c r="HT63" s="8"/>
      <c r="HU63" s="173">
        <f t="shared" si="17"/>
        <v>8.694166666666666</v>
      </c>
      <c r="HV63" s="174">
        <f t="shared" si="18"/>
        <v>9.5225</v>
      </c>
      <c r="HW63" s="202">
        <f t="shared" si="19"/>
        <v>23204.299999999996</v>
      </c>
      <c r="HX63" s="175">
        <f t="shared" si="19"/>
        <v>2664.3999999999996</v>
      </c>
      <c r="HY63" s="210">
        <f t="shared" si="1"/>
        <v>0.4563093243997766</v>
      </c>
      <c r="HZ63" s="175">
        <f t="shared" si="2"/>
        <v>1222.4174204355108</v>
      </c>
      <c r="IA63" s="183">
        <f t="shared" si="20"/>
        <v>4706.307068676717</v>
      </c>
      <c r="IB63" s="194"/>
      <c r="IC63" s="211">
        <f t="shared" si="36"/>
        <v>9531.7</v>
      </c>
      <c r="ID63" s="212">
        <f t="shared" si="3"/>
        <v>10370.71</v>
      </c>
      <c r="IE63" s="175">
        <f t="shared" si="38"/>
        <v>1225.2</v>
      </c>
      <c r="IF63" s="176">
        <f t="shared" si="4"/>
        <v>1162.49</v>
      </c>
      <c r="IG63" s="175"/>
      <c r="IH63" s="211">
        <f t="shared" si="5"/>
        <v>371.39966499162483</v>
      </c>
      <c r="II63" s="176">
        <f t="shared" si="6"/>
        <v>574.6473534338359</v>
      </c>
    </row>
    <row r="64" spans="1:243" s="171" customFormat="1" ht="12.75">
      <c r="A64" s="171" t="s">
        <v>45</v>
      </c>
      <c r="B64" s="172" t="s">
        <v>115</v>
      </c>
      <c r="C64" s="171">
        <v>5.97</v>
      </c>
      <c r="D64" s="208"/>
      <c r="E64" s="209"/>
      <c r="F64" s="8"/>
      <c r="G64" s="8"/>
      <c r="H64" s="8"/>
      <c r="I64" s="8"/>
      <c r="J64" s="186"/>
      <c r="K64" s="208"/>
      <c r="L64" s="209"/>
      <c r="M64" s="8"/>
      <c r="N64" s="8"/>
      <c r="O64" s="8"/>
      <c r="P64" s="8"/>
      <c r="Q64" s="186"/>
      <c r="R64" s="261"/>
      <c r="S64" s="262"/>
      <c r="T64" s="8"/>
      <c r="U64" s="8"/>
      <c r="V64" s="8"/>
      <c r="W64" s="8"/>
      <c r="X64" s="186"/>
      <c r="Y64" s="208"/>
      <c r="Z64" s="209"/>
      <c r="AA64" s="8"/>
      <c r="AB64" s="8"/>
      <c r="AC64" s="8"/>
      <c r="AD64" s="8"/>
      <c r="AE64" s="186"/>
      <c r="AF64" s="261"/>
      <c r="AG64" s="262"/>
      <c r="AH64" s="262"/>
      <c r="AI64" s="262"/>
      <c r="AJ64" s="262"/>
      <c r="AK64" s="262"/>
      <c r="AL64" s="263"/>
      <c r="AM64" s="208"/>
      <c r="AN64" s="209"/>
      <c r="AO64" s="8"/>
      <c r="AP64" s="8"/>
      <c r="AQ64" s="8"/>
      <c r="AR64" s="8"/>
      <c r="AS64" s="186"/>
      <c r="AT64" s="216"/>
      <c r="AU64" s="217"/>
      <c r="AV64" s="8"/>
      <c r="AW64" s="8"/>
      <c r="AX64" s="8"/>
      <c r="AY64" s="8"/>
      <c r="AZ64" s="186"/>
      <c r="BA64" s="216"/>
      <c r="BB64" s="217"/>
      <c r="BC64" s="8"/>
      <c r="BD64" s="8"/>
      <c r="BE64" s="8"/>
      <c r="BF64" s="8"/>
      <c r="BG64" s="186"/>
      <c r="BH64" s="179"/>
      <c r="BI64" s="180"/>
      <c r="BJ64" s="8"/>
      <c r="BK64" s="8"/>
      <c r="BL64" s="8"/>
      <c r="BM64" s="8"/>
      <c r="BN64" s="186"/>
      <c r="BO64" s="216"/>
      <c r="BP64" s="217"/>
      <c r="BQ64" s="8"/>
      <c r="BR64" s="8"/>
      <c r="BS64" s="8"/>
      <c r="BT64" s="8"/>
      <c r="BU64" s="8"/>
      <c r="BV64" s="216"/>
      <c r="BW64" s="217"/>
      <c r="BX64" s="8"/>
      <c r="BY64" s="8"/>
      <c r="BZ64" s="218"/>
      <c r="CA64" s="8"/>
      <c r="CB64" s="186"/>
      <c r="CC64" s="175"/>
      <c r="CD64" s="182">
        <f t="shared" si="7"/>
        <v>0</v>
      </c>
      <c r="CE64" s="175">
        <f t="shared" si="7"/>
        <v>0</v>
      </c>
      <c r="CF64" s="174"/>
      <c r="CG64" s="175">
        <f t="shared" si="9"/>
        <v>0</v>
      </c>
      <c r="CH64" s="183">
        <f t="shared" si="10"/>
        <v>0</v>
      </c>
      <c r="CI64" s="8"/>
      <c r="CJ64" s="216"/>
      <c r="CK64" s="217"/>
      <c r="CL64" s="8"/>
      <c r="CM64" s="8"/>
      <c r="CN64" s="218"/>
      <c r="CO64" s="8"/>
      <c r="CP64" s="186"/>
      <c r="CQ64" s="216"/>
      <c r="CR64" s="217"/>
      <c r="CS64" s="8"/>
      <c r="CT64" s="8"/>
      <c r="CU64" s="218"/>
      <c r="CV64" s="8"/>
      <c r="CW64" s="186"/>
      <c r="CX64" s="216"/>
      <c r="CY64" s="217"/>
      <c r="CZ64" s="8"/>
      <c r="DA64" s="8"/>
      <c r="DB64" s="8"/>
      <c r="DC64" s="8"/>
      <c r="DD64" s="186"/>
      <c r="DE64" s="208"/>
      <c r="DF64" s="209"/>
      <c r="DG64" s="8"/>
      <c r="DH64" s="8"/>
      <c r="DI64" s="8"/>
      <c r="DJ64" s="8"/>
      <c r="DK64" s="186"/>
      <c r="DL64" s="208"/>
      <c r="DM64" s="209"/>
      <c r="DN64" s="8"/>
      <c r="DO64" s="8"/>
      <c r="DP64" s="8"/>
      <c r="DQ64" s="8"/>
      <c r="DR64" s="186"/>
      <c r="DS64" s="185"/>
      <c r="DT64" s="8"/>
      <c r="DU64" s="8"/>
      <c r="DV64" s="8"/>
      <c r="DW64" s="8"/>
      <c r="DX64" s="8"/>
      <c r="DY64" s="186"/>
      <c r="DZ64" s="185"/>
      <c r="EA64" s="8"/>
      <c r="EB64" s="8"/>
      <c r="EC64" s="8"/>
      <c r="ED64" s="8"/>
      <c r="EE64" s="8"/>
      <c r="EF64" s="186"/>
      <c r="EG64" s="233">
        <v>8.92</v>
      </c>
      <c r="EH64" s="234">
        <v>9.66</v>
      </c>
      <c r="EI64" s="175">
        <v>3490.03</v>
      </c>
      <c r="EJ64" s="175">
        <v>391.3</v>
      </c>
      <c r="EK64" s="175">
        <v>0</v>
      </c>
      <c r="EL64" s="175">
        <v>3490.05</v>
      </c>
      <c r="EM64" s="176">
        <v>392.88</v>
      </c>
      <c r="EN64" s="174">
        <v>8.9</v>
      </c>
      <c r="EO64" s="174">
        <v>9.62</v>
      </c>
      <c r="EP64" s="175">
        <v>2608.74</v>
      </c>
      <c r="EQ64" s="175">
        <v>293.06</v>
      </c>
      <c r="ER64" s="175">
        <v>0</v>
      </c>
      <c r="ES64" s="175">
        <v>6098.8</v>
      </c>
      <c r="ET64" s="175">
        <v>687.52</v>
      </c>
      <c r="EU64" s="173">
        <v>8.94</v>
      </c>
      <c r="EV64" s="174">
        <v>9.63</v>
      </c>
      <c r="EW64" s="175">
        <v>2053.79</v>
      </c>
      <c r="EX64" s="175">
        <v>229.84</v>
      </c>
      <c r="EY64" s="175">
        <v>0</v>
      </c>
      <c r="EZ64" s="175">
        <v>8152.62</v>
      </c>
      <c r="FA64" s="176">
        <v>918.6</v>
      </c>
      <c r="FB64" s="173">
        <v>9.03</v>
      </c>
      <c r="FC64" s="174">
        <v>9.73</v>
      </c>
      <c r="FD64" s="175">
        <v>2303.36</v>
      </c>
      <c r="FE64" s="227">
        <v>255.2</v>
      </c>
      <c r="FF64" s="175">
        <v>0</v>
      </c>
      <c r="FG64" s="175">
        <v>10456.04</v>
      </c>
      <c r="FH64" s="175">
        <v>1175.39</v>
      </c>
      <c r="FI64" s="173">
        <v>8.97</v>
      </c>
      <c r="FJ64" s="174">
        <v>9.78</v>
      </c>
      <c r="FK64" s="175">
        <v>1545.57</v>
      </c>
      <c r="FL64" s="227">
        <v>172.21</v>
      </c>
      <c r="FM64" s="175">
        <v>0</v>
      </c>
      <c r="FN64" s="175">
        <v>12001.51</v>
      </c>
      <c r="FO64" s="176">
        <v>1348.6</v>
      </c>
      <c r="FP64" s="8"/>
      <c r="FQ64" s="182">
        <f t="shared" si="28"/>
        <v>12001.49</v>
      </c>
      <c r="FR64" s="175">
        <f t="shared" si="28"/>
        <v>1341.6100000000001</v>
      </c>
      <c r="FS64" s="174">
        <f t="shared" si="24"/>
        <v>8.945587763955247</v>
      </c>
      <c r="FT64" s="175">
        <f t="shared" si="25"/>
        <v>668.6898324958124</v>
      </c>
      <c r="FU64" s="183">
        <f t="shared" si="16"/>
        <v>2607.8903467336686</v>
      </c>
      <c r="FV64" s="8"/>
      <c r="FW64" s="173">
        <v>8.94</v>
      </c>
      <c r="FX64" s="174">
        <v>9.75</v>
      </c>
      <c r="FY64" s="175">
        <v>2943.56</v>
      </c>
      <c r="FZ64" s="175">
        <v>329.4</v>
      </c>
      <c r="GA64" s="175">
        <v>0</v>
      </c>
      <c r="GB64" s="175">
        <v>14945.08</v>
      </c>
      <c r="GC64" s="176">
        <v>1680.11</v>
      </c>
      <c r="GD64" s="173">
        <v>8.95</v>
      </c>
      <c r="GE64" s="174">
        <v>9.68</v>
      </c>
      <c r="GF64" s="175">
        <v>1969.88</v>
      </c>
      <c r="GG64" s="175">
        <v>220.26</v>
      </c>
      <c r="GH64" s="175"/>
      <c r="GI64" s="175">
        <v>16915.03</v>
      </c>
      <c r="GJ64" s="175">
        <v>1901.6</v>
      </c>
      <c r="GK64" s="173">
        <v>8.93</v>
      </c>
      <c r="GL64" s="174">
        <v>9.7</v>
      </c>
      <c r="GM64" s="175">
        <v>1632.58</v>
      </c>
      <c r="GN64" s="175">
        <v>182.81</v>
      </c>
      <c r="GO64" s="175">
        <v>0</v>
      </c>
      <c r="GP64" s="175">
        <v>18547.59</v>
      </c>
      <c r="GQ64" s="176">
        <v>2085.45</v>
      </c>
      <c r="GR64" s="173">
        <v>8.89</v>
      </c>
      <c r="GS64" s="174">
        <v>9.56</v>
      </c>
      <c r="GT64" s="175">
        <v>1844.51</v>
      </c>
      <c r="GU64" s="175">
        <v>207.42</v>
      </c>
      <c r="GV64" s="175">
        <v>0</v>
      </c>
      <c r="GW64" s="175">
        <v>20392.09</v>
      </c>
      <c r="GX64" s="175">
        <v>2294</v>
      </c>
      <c r="GY64" s="173">
        <v>8.42</v>
      </c>
      <c r="GZ64" s="174">
        <v>9.06</v>
      </c>
      <c r="HA64" s="175">
        <v>2081.9</v>
      </c>
      <c r="HB64" s="175">
        <v>247.27</v>
      </c>
      <c r="HC64" s="175"/>
      <c r="HD64" s="175">
        <v>22474.06</v>
      </c>
      <c r="HE64" s="176">
        <v>2542.32</v>
      </c>
      <c r="HF64" s="173">
        <v>8.07</v>
      </c>
      <c r="HG64" s="174">
        <v>8.82</v>
      </c>
      <c r="HH64" s="175">
        <v>2252.53</v>
      </c>
      <c r="HI64" s="175">
        <v>279.16</v>
      </c>
      <c r="HJ64" s="175">
        <v>0</v>
      </c>
      <c r="HK64" s="175">
        <v>24726.54</v>
      </c>
      <c r="HL64" s="175">
        <v>2822.84</v>
      </c>
      <c r="HM64" s="173">
        <v>7.81</v>
      </c>
      <c r="HN64" s="174">
        <v>8.46</v>
      </c>
      <c r="HO64" s="175">
        <v>2266.18</v>
      </c>
      <c r="HP64" s="175">
        <v>289.94</v>
      </c>
      <c r="HQ64" s="175">
        <v>0</v>
      </c>
      <c r="HR64" s="175">
        <v>26992.77</v>
      </c>
      <c r="HS64" s="176"/>
      <c r="HT64" s="8"/>
      <c r="HU64" s="173">
        <f t="shared" si="17"/>
        <v>8.730833333333333</v>
      </c>
      <c r="HV64" s="174">
        <f t="shared" si="18"/>
        <v>9.454166666666667</v>
      </c>
      <c r="HW64" s="202">
        <f t="shared" si="19"/>
        <v>26992.630000000005</v>
      </c>
      <c r="HX64" s="175">
        <f t="shared" si="19"/>
        <v>3097.87</v>
      </c>
      <c r="HY64" s="210">
        <f t="shared" si="1"/>
        <v>0.46245114461194864</v>
      </c>
      <c r="HZ64" s="175">
        <f t="shared" si="2"/>
        <v>1423.5085594639877</v>
      </c>
      <c r="IA64" s="183">
        <f t="shared" si="20"/>
        <v>5480.507953936352</v>
      </c>
      <c r="IB64" s="194"/>
      <c r="IC64" s="211">
        <f t="shared" si="36"/>
        <v>10456.04</v>
      </c>
      <c r="ID64" s="212">
        <f t="shared" si="3"/>
        <v>12001.49</v>
      </c>
      <c r="IE64" s="175">
        <f t="shared" si="38"/>
        <v>1348.6</v>
      </c>
      <c r="IF64" s="176">
        <f t="shared" si="4"/>
        <v>1341.61</v>
      </c>
      <c r="IG64" s="175"/>
      <c r="IH64" s="211">
        <f t="shared" si="5"/>
        <v>402.83048576214446</v>
      </c>
      <c r="II64" s="176">
        <f t="shared" si="6"/>
        <v>668.6898324958127</v>
      </c>
    </row>
    <row r="65" spans="1:243" s="171" customFormat="1" ht="12.75">
      <c r="A65" s="171" t="s">
        <v>45</v>
      </c>
      <c r="B65" s="172" t="s">
        <v>116</v>
      </c>
      <c r="C65" s="171">
        <v>5.97</v>
      </c>
      <c r="D65" s="208"/>
      <c r="E65" s="209"/>
      <c r="F65" s="8"/>
      <c r="G65" s="8"/>
      <c r="H65" s="8"/>
      <c r="I65" s="8"/>
      <c r="J65" s="186"/>
      <c r="K65" s="208"/>
      <c r="L65" s="209"/>
      <c r="M65" s="8"/>
      <c r="N65" s="8"/>
      <c r="O65" s="8"/>
      <c r="P65" s="8"/>
      <c r="Q65" s="186"/>
      <c r="R65" s="261"/>
      <c r="S65" s="262"/>
      <c r="T65" s="8"/>
      <c r="U65" s="8"/>
      <c r="V65" s="8"/>
      <c r="W65" s="8"/>
      <c r="X65" s="186"/>
      <c r="Y65" s="208"/>
      <c r="Z65" s="209"/>
      <c r="AA65" s="8"/>
      <c r="AB65" s="8"/>
      <c r="AC65" s="8"/>
      <c r="AD65" s="8"/>
      <c r="AE65" s="186"/>
      <c r="AF65" s="261"/>
      <c r="AG65" s="262"/>
      <c r="AH65" s="262"/>
      <c r="AI65" s="262"/>
      <c r="AJ65" s="262"/>
      <c r="AK65" s="262"/>
      <c r="AL65" s="263"/>
      <c r="AM65" s="208"/>
      <c r="AN65" s="209"/>
      <c r="AO65" s="8"/>
      <c r="AP65" s="8"/>
      <c r="AQ65" s="8"/>
      <c r="AR65" s="8"/>
      <c r="AS65" s="186"/>
      <c r="AT65" s="216"/>
      <c r="AU65" s="217"/>
      <c r="AV65" s="8"/>
      <c r="AW65" s="8"/>
      <c r="AX65" s="8"/>
      <c r="AY65" s="8"/>
      <c r="AZ65" s="186"/>
      <c r="BA65" s="216"/>
      <c r="BB65" s="217"/>
      <c r="BC65" s="8"/>
      <c r="BD65" s="8"/>
      <c r="BE65" s="8"/>
      <c r="BF65" s="8"/>
      <c r="BG65" s="186"/>
      <c r="BH65" s="179"/>
      <c r="BI65" s="180"/>
      <c r="BJ65" s="8"/>
      <c r="BK65" s="8"/>
      <c r="BL65" s="8"/>
      <c r="BM65" s="8"/>
      <c r="BN65" s="186"/>
      <c r="BO65" s="216"/>
      <c r="BP65" s="217"/>
      <c r="BQ65" s="8"/>
      <c r="BR65" s="8"/>
      <c r="BS65" s="8"/>
      <c r="BT65" s="8"/>
      <c r="BU65" s="8"/>
      <c r="BV65" s="216"/>
      <c r="BW65" s="217"/>
      <c r="BX65" s="8"/>
      <c r="BY65" s="8"/>
      <c r="BZ65" s="218"/>
      <c r="CA65" s="8"/>
      <c r="CB65" s="186"/>
      <c r="CC65" s="175"/>
      <c r="CD65" s="182">
        <f t="shared" si="7"/>
        <v>0</v>
      </c>
      <c r="CE65" s="175">
        <f t="shared" si="7"/>
        <v>0</v>
      </c>
      <c r="CF65" s="174"/>
      <c r="CG65" s="175">
        <f t="shared" si="9"/>
        <v>0</v>
      </c>
      <c r="CH65" s="183">
        <f t="shared" si="10"/>
        <v>0</v>
      </c>
      <c r="CI65" s="8"/>
      <c r="CJ65" s="216"/>
      <c r="CK65" s="217"/>
      <c r="CL65" s="8"/>
      <c r="CM65" s="8"/>
      <c r="CN65" s="218"/>
      <c r="CO65" s="8"/>
      <c r="CP65" s="186"/>
      <c r="CQ65" s="216"/>
      <c r="CR65" s="217"/>
      <c r="CS65" s="8"/>
      <c r="CT65" s="8"/>
      <c r="CU65" s="218"/>
      <c r="CV65" s="8"/>
      <c r="CW65" s="186"/>
      <c r="CX65" s="216"/>
      <c r="CY65" s="217"/>
      <c r="CZ65" s="8"/>
      <c r="DA65" s="8"/>
      <c r="DB65" s="8"/>
      <c r="DC65" s="8"/>
      <c r="DD65" s="186"/>
      <c r="DE65" s="208"/>
      <c r="DF65" s="209"/>
      <c r="DG65" s="8"/>
      <c r="DH65" s="8"/>
      <c r="DI65" s="8"/>
      <c r="DJ65" s="8"/>
      <c r="DK65" s="186"/>
      <c r="DL65" s="208"/>
      <c r="DM65" s="209"/>
      <c r="DN65" s="8"/>
      <c r="DO65" s="8"/>
      <c r="DP65" s="8"/>
      <c r="DQ65" s="8"/>
      <c r="DR65" s="186"/>
      <c r="DS65" s="185"/>
      <c r="DT65" s="8"/>
      <c r="DU65" s="8"/>
      <c r="DV65" s="8"/>
      <c r="DW65" s="8"/>
      <c r="DX65" s="8"/>
      <c r="DY65" s="186"/>
      <c r="DZ65" s="185"/>
      <c r="EA65" s="8"/>
      <c r="EB65" s="8"/>
      <c r="EC65" s="8"/>
      <c r="ED65" s="8"/>
      <c r="EE65" s="8"/>
      <c r="EF65" s="186"/>
      <c r="EG65" s="233">
        <v>7.53</v>
      </c>
      <c r="EH65" s="234">
        <v>8.2</v>
      </c>
      <c r="EI65" s="175">
        <v>1693.82</v>
      </c>
      <c r="EJ65" s="175">
        <v>224.76</v>
      </c>
      <c r="EK65" s="175">
        <v>0</v>
      </c>
      <c r="EL65" s="175">
        <v>2252.36</v>
      </c>
      <c r="EM65" s="176">
        <v>285.44</v>
      </c>
      <c r="EN65" s="174">
        <v>8.03</v>
      </c>
      <c r="EO65" s="174">
        <v>8.66</v>
      </c>
      <c r="EP65" s="175">
        <v>2640.17</v>
      </c>
      <c r="EQ65" s="175">
        <v>328.85</v>
      </c>
      <c r="ER65" s="175">
        <v>0</v>
      </c>
      <c r="ES65" s="175">
        <v>4892.4</v>
      </c>
      <c r="ET65" s="175">
        <v>616.09</v>
      </c>
      <c r="EU65" s="173">
        <v>8.03</v>
      </c>
      <c r="EV65" s="174">
        <v>8.68</v>
      </c>
      <c r="EW65" s="175">
        <v>2151.01</v>
      </c>
      <c r="EX65" s="175">
        <v>267.77</v>
      </c>
      <c r="EY65" s="175">
        <v>0</v>
      </c>
      <c r="EZ65" s="175">
        <v>7043.44</v>
      </c>
      <c r="FA65" s="176">
        <v>885.23</v>
      </c>
      <c r="FB65" s="173">
        <v>8.13</v>
      </c>
      <c r="FC65" s="174">
        <v>8.79</v>
      </c>
      <c r="FD65" s="175">
        <v>2255.17</v>
      </c>
      <c r="FE65" s="175">
        <v>277.28</v>
      </c>
      <c r="FF65" s="175">
        <v>0</v>
      </c>
      <c r="FG65" s="175">
        <v>9298.58</v>
      </c>
      <c r="FH65" s="175">
        <v>1163.51</v>
      </c>
      <c r="FI65" s="173">
        <v>8.55</v>
      </c>
      <c r="FJ65" s="174">
        <v>9.43</v>
      </c>
      <c r="FK65" s="175">
        <v>1610.92</v>
      </c>
      <c r="FL65" s="175">
        <v>188.39</v>
      </c>
      <c r="FM65" s="175">
        <v>0</v>
      </c>
      <c r="FN65" s="175">
        <v>10909.55</v>
      </c>
      <c r="FO65" s="176">
        <v>1353.16</v>
      </c>
      <c r="FP65" s="8"/>
      <c r="FQ65" s="182">
        <f t="shared" si="28"/>
        <v>10351.09</v>
      </c>
      <c r="FR65" s="175">
        <f t="shared" si="28"/>
        <v>1287.0499999999997</v>
      </c>
      <c r="FS65" s="174">
        <f t="shared" si="24"/>
        <v>8.042492521658057</v>
      </c>
      <c r="FT65" s="175">
        <f t="shared" si="25"/>
        <v>446.80092127303215</v>
      </c>
      <c r="FU65" s="183">
        <f t="shared" si="16"/>
        <v>1742.5235929648254</v>
      </c>
      <c r="FV65" s="8"/>
      <c r="FW65" s="173">
        <v>8.51</v>
      </c>
      <c r="FX65" s="174">
        <v>9.52</v>
      </c>
      <c r="FY65" s="175">
        <v>2549.97</v>
      </c>
      <c r="FZ65" s="175">
        <v>299.59</v>
      </c>
      <c r="GA65" s="175">
        <v>0</v>
      </c>
      <c r="GB65" s="175">
        <v>13459.56</v>
      </c>
      <c r="GC65" s="176">
        <v>1654.24</v>
      </c>
      <c r="GD65" s="173">
        <v>8.39</v>
      </c>
      <c r="GE65" s="174">
        <v>9.32</v>
      </c>
      <c r="GF65" s="175">
        <v>1742.36</v>
      </c>
      <c r="GG65" s="175">
        <v>207.75</v>
      </c>
      <c r="GH65" s="175"/>
      <c r="GI65" s="175">
        <v>15201.92</v>
      </c>
      <c r="GJ65" s="175">
        <v>1863.2</v>
      </c>
      <c r="GK65" s="173">
        <v>8.52</v>
      </c>
      <c r="GL65" s="174">
        <v>9.27</v>
      </c>
      <c r="GM65" s="175">
        <v>935.91</v>
      </c>
      <c r="GN65" s="175">
        <v>109.78</v>
      </c>
      <c r="GO65" s="175">
        <v>0</v>
      </c>
      <c r="GP65" s="175">
        <v>16137.8</v>
      </c>
      <c r="GQ65" s="176">
        <v>1973.82</v>
      </c>
      <c r="GR65" s="173">
        <v>8.7</v>
      </c>
      <c r="GS65" s="174">
        <v>9.38</v>
      </c>
      <c r="GT65" s="175">
        <v>1523.25</v>
      </c>
      <c r="GU65" s="175">
        <v>174.98</v>
      </c>
      <c r="GV65" s="175">
        <v>0</v>
      </c>
      <c r="GW65" s="175">
        <v>17661.1</v>
      </c>
      <c r="GX65" s="175">
        <v>2149.89</v>
      </c>
      <c r="GY65" s="173">
        <v>8.55</v>
      </c>
      <c r="GZ65" s="174">
        <v>9.27</v>
      </c>
      <c r="HA65" s="175">
        <v>418.68</v>
      </c>
      <c r="HB65" s="175">
        <v>48.94</v>
      </c>
      <c r="HC65" s="175"/>
      <c r="HD65" s="175">
        <v>18079.77</v>
      </c>
      <c r="HE65" s="176">
        <v>2198.83</v>
      </c>
      <c r="HF65" s="173">
        <v>8.28</v>
      </c>
      <c r="HG65" s="174">
        <v>8.9</v>
      </c>
      <c r="HH65" s="175">
        <v>2497.52</v>
      </c>
      <c r="HI65" s="175">
        <v>301.53</v>
      </c>
      <c r="HJ65" s="175">
        <v>0</v>
      </c>
      <c r="HK65" s="175">
        <v>20577.4</v>
      </c>
      <c r="HL65" s="175">
        <v>2501.71</v>
      </c>
      <c r="HM65" s="173">
        <v>8.42</v>
      </c>
      <c r="HN65" s="174">
        <v>9.08</v>
      </c>
      <c r="HO65" s="175">
        <v>2860.36</v>
      </c>
      <c r="HP65" s="175">
        <v>339.63</v>
      </c>
      <c r="HQ65" s="175">
        <v>0</v>
      </c>
      <c r="HR65" s="175">
        <v>23437.82</v>
      </c>
      <c r="HS65" s="176">
        <v>2843.66</v>
      </c>
      <c r="HT65" s="8"/>
      <c r="HU65" s="173">
        <f t="shared" si="17"/>
        <v>8.303333333333333</v>
      </c>
      <c r="HV65" s="174">
        <f t="shared" si="18"/>
        <v>9.041666666666668</v>
      </c>
      <c r="HW65" s="202">
        <f t="shared" si="19"/>
        <v>22879.14</v>
      </c>
      <c r="HX65" s="175">
        <f t="shared" si="19"/>
        <v>2769.249999999999</v>
      </c>
      <c r="HY65" s="210">
        <f t="shared" si="1"/>
        <v>0.39084310441094355</v>
      </c>
      <c r="HZ65" s="175">
        <f t="shared" si="2"/>
        <v>1063.101758793971</v>
      </c>
      <c r="IA65" s="183">
        <f t="shared" si="20"/>
        <v>4092.941771356788</v>
      </c>
      <c r="IB65" s="194"/>
      <c r="IC65" s="211">
        <f t="shared" si="36"/>
        <v>9298.58</v>
      </c>
      <c r="ID65" s="212">
        <f t="shared" si="3"/>
        <v>10351.09</v>
      </c>
      <c r="IE65" s="175">
        <f t="shared" si="38"/>
        <v>1353.16</v>
      </c>
      <c r="IF65" s="176">
        <f t="shared" si="4"/>
        <v>1287.05</v>
      </c>
      <c r="IG65" s="175"/>
      <c r="IH65" s="211">
        <f t="shared" si="5"/>
        <v>204.39108877721947</v>
      </c>
      <c r="II65" s="176">
        <f t="shared" si="6"/>
        <v>446.8009212730319</v>
      </c>
    </row>
    <row r="66" spans="1:243" s="171" customFormat="1" ht="12.75">
      <c r="A66" s="171" t="s">
        <v>45</v>
      </c>
      <c r="B66" s="172" t="s">
        <v>117</v>
      </c>
      <c r="C66" s="171">
        <v>5.97</v>
      </c>
      <c r="D66" s="208"/>
      <c r="E66" s="209"/>
      <c r="F66" s="8"/>
      <c r="G66" s="8"/>
      <c r="H66" s="8"/>
      <c r="I66" s="8"/>
      <c r="J66" s="186"/>
      <c r="K66" s="208"/>
      <c r="L66" s="209"/>
      <c r="M66" s="8"/>
      <c r="N66" s="8"/>
      <c r="O66" s="8"/>
      <c r="P66" s="8"/>
      <c r="Q66" s="186"/>
      <c r="R66" s="261"/>
      <c r="S66" s="262"/>
      <c r="T66" s="8"/>
      <c r="U66" s="8"/>
      <c r="V66" s="8"/>
      <c r="W66" s="8"/>
      <c r="X66" s="186"/>
      <c r="Y66" s="208"/>
      <c r="Z66" s="209"/>
      <c r="AA66" s="8"/>
      <c r="AB66" s="8"/>
      <c r="AC66" s="8"/>
      <c r="AD66" s="8"/>
      <c r="AE66" s="186"/>
      <c r="AF66" s="261"/>
      <c r="AG66" s="262"/>
      <c r="AH66" s="262"/>
      <c r="AI66" s="262"/>
      <c r="AJ66" s="262"/>
      <c r="AK66" s="262"/>
      <c r="AL66" s="263"/>
      <c r="AM66" s="208"/>
      <c r="AN66" s="209"/>
      <c r="AO66" s="8"/>
      <c r="AP66" s="8"/>
      <c r="AQ66" s="8"/>
      <c r="AR66" s="8"/>
      <c r="AS66" s="186"/>
      <c r="AT66" s="216"/>
      <c r="AU66" s="217"/>
      <c r="AV66" s="8"/>
      <c r="AW66" s="8"/>
      <c r="AX66" s="8"/>
      <c r="AY66" s="8"/>
      <c r="AZ66" s="186"/>
      <c r="BA66" s="216"/>
      <c r="BB66" s="217"/>
      <c r="BC66" s="8"/>
      <c r="BD66" s="8"/>
      <c r="BE66" s="8"/>
      <c r="BF66" s="8"/>
      <c r="BG66" s="186"/>
      <c r="BH66" s="179"/>
      <c r="BI66" s="180"/>
      <c r="BJ66" s="8"/>
      <c r="BK66" s="8"/>
      <c r="BL66" s="8"/>
      <c r="BM66" s="8"/>
      <c r="BN66" s="186"/>
      <c r="BO66" s="216"/>
      <c r="BP66" s="217"/>
      <c r="BQ66" s="8"/>
      <c r="BR66" s="8"/>
      <c r="BS66" s="8"/>
      <c r="BT66" s="8"/>
      <c r="BU66" s="8"/>
      <c r="BV66" s="216"/>
      <c r="BW66" s="217"/>
      <c r="BX66" s="8"/>
      <c r="BY66" s="8"/>
      <c r="BZ66" s="218"/>
      <c r="CA66" s="8"/>
      <c r="CB66" s="186"/>
      <c r="CC66" s="175"/>
      <c r="CD66" s="182">
        <f t="shared" si="7"/>
        <v>0</v>
      </c>
      <c r="CE66" s="175">
        <f t="shared" si="7"/>
        <v>0</v>
      </c>
      <c r="CF66" s="174"/>
      <c r="CG66" s="175">
        <f t="shared" si="9"/>
        <v>0</v>
      </c>
      <c r="CH66" s="183">
        <f t="shared" si="10"/>
        <v>0</v>
      </c>
      <c r="CI66" s="8"/>
      <c r="CJ66" s="216"/>
      <c r="CK66" s="217"/>
      <c r="CL66" s="8"/>
      <c r="CM66" s="8"/>
      <c r="CN66" s="218"/>
      <c r="CO66" s="8"/>
      <c r="CP66" s="186"/>
      <c r="CQ66" s="216"/>
      <c r="CR66" s="217"/>
      <c r="CS66" s="8"/>
      <c r="CT66" s="8"/>
      <c r="CU66" s="218"/>
      <c r="CV66" s="8"/>
      <c r="CW66" s="186"/>
      <c r="CX66" s="216"/>
      <c r="CY66" s="217"/>
      <c r="CZ66" s="8"/>
      <c r="DA66" s="8"/>
      <c r="DB66" s="8"/>
      <c r="DC66" s="8"/>
      <c r="DD66" s="186"/>
      <c r="DE66" s="208"/>
      <c r="DF66" s="209"/>
      <c r="DG66" s="8"/>
      <c r="DH66" s="8"/>
      <c r="DI66" s="8"/>
      <c r="DJ66" s="8"/>
      <c r="DK66" s="186"/>
      <c r="DL66" s="208"/>
      <c r="DM66" s="209"/>
      <c r="DN66" s="8"/>
      <c r="DO66" s="8"/>
      <c r="DP66" s="8"/>
      <c r="DQ66" s="8"/>
      <c r="DR66" s="186"/>
      <c r="DS66" s="185"/>
      <c r="DT66" s="8"/>
      <c r="DU66" s="8"/>
      <c r="DV66" s="8"/>
      <c r="DW66" s="8"/>
      <c r="DX66" s="8"/>
      <c r="DY66" s="186"/>
      <c r="DZ66" s="185"/>
      <c r="EA66" s="8"/>
      <c r="EB66" s="8"/>
      <c r="EC66" s="8"/>
      <c r="ED66" s="8"/>
      <c r="EE66" s="8"/>
      <c r="EF66" s="186"/>
      <c r="EG66" s="233">
        <v>9.1</v>
      </c>
      <c r="EH66" s="234">
        <v>9.93</v>
      </c>
      <c r="EI66" s="175">
        <v>3166.8</v>
      </c>
      <c r="EJ66" s="175">
        <v>348.09</v>
      </c>
      <c r="EK66" s="175">
        <v>0</v>
      </c>
      <c r="EL66" s="175">
        <v>3166.79</v>
      </c>
      <c r="EM66" s="176">
        <v>350.31</v>
      </c>
      <c r="EN66" s="174">
        <v>8.18</v>
      </c>
      <c r="EO66" s="174">
        <v>9.07</v>
      </c>
      <c r="EP66" s="175">
        <v>2117.48</v>
      </c>
      <c r="EQ66" s="175">
        <v>258.75</v>
      </c>
      <c r="ER66" s="175">
        <v>0</v>
      </c>
      <c r="ES66" s="175">
        <v>5284.15</v>
      </c>
      <c r="ET66" s="175">
        <v>610.41</v>
      </c>
      <c r="EU66" s="173">
        <v>8.08</v>
      </c>
      <c r="EV66" s="174">
        <v>9.07</v>
      </c>
      <c r="EW66" s="175">
        <v>1535.24</v>
      </c>
      <c r="EX66" s="175">
        <v>190</v>
      </c>
      <c r="EY66" s="175">
        <v>0</v>
      </c>
      <c r="EZ66" s="175">
        <v>6819.49</v>
      </c>
      <c r="FA66" s="176">
        <v>801.81</v>
      </c>
      <c r="FB66" s="173">
        <v>8.03</v>
      </c>
      <c r="FC66" s="174">
        <v>9.06</v>
      </c>
      <c r="FD66" s="175">
        <v>1777.23</v>
      </c>
      <c r="FE66" s="175">
        <v>221.41</v>
      </c>
      <c r="FF66" s="175">
        <v>0</v>
      </c>
      <c r="FG66" s="175">
        <v>8596.68</v>
      </c>
      <c r="FH66" s="175">
        <v>1024.85</v>
      </c>
      <c r="FI66" s="173">
        <v>9.22</v>
      </c>
      <c r="FJ66" s="174">
        <v>10.44</v>
      </c>
      <c r="FK66" s="175">
        <v>1534.28</v>
      </c>
      <c r="FL66" s="175">
        <v>166.34</v>
      </c>
      <c r="FM66" s="175">
        <v>0</v>
      </c>
      <c r="FN66" s="175">
        <v>10130.94</v>
      </c>
      <c r="FO66" s="176">
        <v>1192.41</v>
      </c>
      <c r="FP66" s="8"/>
      <c r="FQ66" s="182">
        <f t="shared" si="28"/>
        <v>10131.03</v>
      </c>
      <c r="FR66" s="175">
        <f t="shared" si="28"/>
        <v>1184.59</v>
      </c>
      <c r="FS66" s="174">
        <f t="shared" si="24"/>
        <v>8.552351446492036</v>
      </c>
      <c r="FT66" s="175">
        <f t="shared" si="25"/>
        <v>512.3999497487439</v>
      </c>
      <c r="FU66" s="183">
        <f t="shared" si="16"/>
        <v>1998.3598040201011</v>
      </c>
      <c r="FV66" s="8"/>
      <c r="FW66" s="173">
        <v>8.2</v>
      </c>
      <c r="FX66" s="174">
        <v>9.39</v>
      </c>
      <c r="FY66" s="175">
        <v>1959.79</v>
      </c>
      <c r="FZ66" s="175">
        <v>239.02</v>
      </c>
      <c r="GA66" s="175">
        <v>0</v>
      </c>
      <c r="GB66" s="175">
        <v>12090.74</v>
      </c>
      <c r="GC66" s="176">
        <v>1433.33</v>
      </c>
      <c r="GD66" s="173">
        <v>7.96</v>
      </c>
      <c r="GE66" s="174">
        <v>8.99</v>
      </c>
      <c r="GF66" s="175">
        <v>1384.15</v>
      </c>
      <c r="GG66" s="175">
        <v>173.82</v>
      </c>
      <c r="GH66" s="175"/>
      <c r="GI66" s="175">
        <v>13474.82</v>
      </c>
      <c r="GJ66" s="175">
        <v>1608.55</v>
      </c>
      <c r="GK66" s="173">
        <v>8.01</v>
      </c>
      <c r="GL66" s="174">
        <v>9.05</v>
      </c>
      <c r="GM66" s="175">
        <v>1246.07</v>
      </c>
      <c r="GN66" s="175">
        <v>155.55</v>
      </c>
      <c r="GO66" s="175">
        <v>0</v>
      </c>
      <c r="GP66" s="175">
        <v>14720.96</v>
      </c>
      <c r="GQ66" s="176">
        <v>1765.24</v>
      </c>
      <c r="GR66" s="173">
        <v>8.35</v>
      </c>
      <c r="GS66" s="174">
        <v>9.31</v>
      </c>
      <c r="GT66" s="175">
        <v>1557.22</v>
      </c>
      <c r="GU66" s="175">
        <v>186.57</v>
      </c>
      <c r="GV66" s="175">
        <v>0</v>
      </c>
      <c r="GW66" s="175">
        <v>16278.17</v>
      </c>
      <c r="GX66" s="175">
        <v>1952.74</v>
      </c>
      <c r="GY66" s="173">
        <v>8.3</v>
      </c>
      <c r="GZ66" s="174">
        <v>9.21</v>
      </c>
      <c r="HA66" s="175">
        <v>1827.08</v>
      </c>
      <c r="HB66" s="175">
        <v>220.06</v>
      </c>
      <c r="HC66" s="175"/>
      <c r="HD66" s="175">
        <v>18105.1</v>
      </c>
      <c r="HE66" s="176">
        <v>2174.38</v>
      </c>
      <c r="HF66" s="173">
        <v>8.39</v>
      </c>
      <c r="HG66" s="174">
        <v>9.28</v>
      </c>
      <c r="HH66" s="175">
        <v>1766.11</v>
      </c>
      <c r="HI66" s="175">
        <v>210.56</v>
      </c>
      <c r="HJ66" s="175">
        <v>0</v>
      </c>
      <c r="HK66" s="175">
        <v>19871.23</v>
      </c>
      <c r="HL66" s="175">
        <v>2386.12</v>
      </c>
      <c r="HM66" s="173">
        <v>8.33</v>
      </c>
      <c r="HN66" s="174">
        <v>9.3</v>
      </c>
      <c r="HO66" s="175">
        <v>1918.35</v>
      </c>
      <c r="HP66" s="175">
        <v>230.24</v>
      </c>
      <c r="HQ66" s="175">
        <v>0</v>
      </c>
      <c r="HR66" s="175">
        <v>21789.45</v>
      </c>
      <c r="HS66" s="176">
        <v>2618.09</v>
      </c>
      <c r="HT66" s="8"/>
      <c r="HU66" s="173">
        <f t="shared" si="17"/>
        <v>8.345833333333331</v>
      </c>
      <c r="HV66" s="174">
        <f t="shared" si="18"/>
        <v>9.341666666666667</v>
      </c>
      <c r="HW66" s="202">
        <f t="shared" si="19"/>
        <v>21789.8</v>
      </c>
      <c r="HX66" s="175">
        <f t="shared" si="19"/>
        <v>2600.41</v>
      </c>
      <c r="HY66" s="210">
        <f t="shared" si="1"/>
        <v>0.3979620323841427</v>
      </c>
      <c r="HZ66" s="175">
        <f t="shared" si="2"/>
        <v>1049.472747068677</v>
      </c>
      <c r="IA66" s="183">
        <f t="shared" si="20"/>
        <v>4040.470076214407</v>
      </c>
      <c r="IB66" s="194"/>
      <c r="IC66" s="211">
        <f t="shared" si="36"/>
        <v>8596.68</v>
      </c>
      <c r="ID66" s="212">
        <f t="shared" si="3"/>
        <v>10131.029999999999</v>
      </c>
      <c r="IE66" s="175">
        <f t="shared" si="38"/>
        <v>1192.41</v>
      </c>
      <c r="IF66" s="176">
        <f t="shared" si="4"/>
        <v>1184.59</v>
      </c>
      <c r="IG66" s="175"/>
      <c r="IH66" s="211">
        <f t="shared" si="5"/>
        <v>247.56989949748754</v>
      </c>
      <c r="II66" s="176">
        <f t="shared" si="6"/>
        <v>512.3999497487437</v>
      </c>
    </row>
    <row r="67" spans="1:243" s="171" customFormat="1" ht="12.75">
      <c r="A67" s="171" t="s">
        <v>45</v>
      </c>
      <c r="B67" s="172" t="s">
        <v>118</v>
      </c>
      <c r="C67" s="171">
        <v>5.97</v>
      </c>
      <c r="D67" s="208"/>
      <c r="E67" s="209"/>
      <c r="F67" s="8"/>
      <c r="G67" s="8"/>
      <c r="H67" s="8"/>
      <c r="I67" s="8"/>
      <c r="J67" s="186"/>
      <c r="K67" s="208"/>
      <c r="L67" s="209"/>
      <c r="M67" s="8"/>
      <c r="N67" s="8"/>
      <c r="O67" s="8"/>
      <c r="P67" s="8"/>
      <c r="Q67" s="186"/>
      <c r="R67" s="261"/>
      <c r="S67" s="262"/>
      <c r="T67" s="8"/>
      <c r="U67" s="8"/>
      <c r="V67" s="8"/>
      <c r="W67" s="8"/>
      <c r="X67" s="186"/>
      <c r="Y67" s="208"/>
      <c r="Z67" s="209"/>
      <c r="AA67" s="8"/>
      <c r="AB67" s="8"/>
      <c r="AC67" s="8"/>
      <c r="AD67" s="8"/>
      <c r="AE67" s="186"/>
      <c r="AF67" s="261"/>
      <c r="AG67" s="262"/>
      <c r="AH67" s="262"/>
      <c r="AI67" s="262"/>
      <c r="AJ67" s="262"/>
      <c r="AK67" s="262"/>
      <c r="AL67" s="263"/>
      <c r="AM67" s="208"/>
      <c r="AN67" s="209"/>
      <c r="AO67" s="8"/>
      <c r="AP67" s="8"/>
      <c r="AQ67" s="8"/>
      <c r="AR67" s="8"/>
      <c r="AS67" s="186"/>
      <c r="AT67" s="216"/>
      <c r="AU67" s="217"/>
      <c r="AV67" s="8"/>
      <c r="AW67" s="8"/>
      <c r="AX67" s="8"/>
      <c r="AY67" s="8"/>
      <c r="AZ67" s="186"/>
      <c r="BA67" s="216"/>
      <c r="BB67" s="217"/>
      <c r="BC67" s="8"/>
      <c r="BD67" s="8"/>
      <c r="BE67" s="8"/>
      <c r="BF67" s="8"/>
      <c r="BG67" s="186"/>
      <c r="BH67" s="179"/>
      <c r="BI67" s="180"/>
      <c r="BJ67" s="8"/>
      <c r="BK67" s="8"/>
      <c r="BL67" s="8"/>
      <c r="BM67" s="8"/>
      <c r="BN67" s="186"/>
      <c r="BO67" s="216"/>
      <c r="BP67" s="217"/>
      <c r="BQ67" s="8"/>
      <c r="BR67" s="8"/>
      <c r="BS67" s="8"/>
      <c r="BT67" s="8"/>
      <c r="BU67" s="8"/>
      <c r="BV67" s="216"/>
      <c r="BW67" s="217"/>
      <c r="BX67" s="8"/>
      <c r="BY67" s="8"/>
      <c r="BZ67" s="218"/>
      <c r="CA67" s="8"/>
      <c r="CB67" s="186"/>
      <c r="CC67" s="175"/>
      <c r="CD67" s="182">
        <f t="shared" si="7"/>
        <v>0</v>
      </c>
      <c r="CE67" s="175">
        <f t="shared" si="7"/>
        <v>0</v>
      </c>
      <c r="CF67" s="174"/>
      <c r="CG67" s="175">
        <f t="shared" si="9"/>
        <v>0</v>
      </c>
      <c r="CH67" s="183">
        <f t="shared" si="10"/>
        <v>0</v>
      </c>
      <c r="CI67" s="8"/>
      <c r="CJ67" s="216"/>
      <c r="CK67" s="217"/>
      <c r="CL67" s="8"/>
      <c r="CM67" s="8"/>
      <c r="CN67" s="218"/>
      <c r="CO67" s="8"/>
      <c r="CP67" s="186"/>
      <c r="CQ67" s="216"/>
      <c r="CR67" s="217"/>
      <c r="CS67" s="8"/>
      <c r="CT67" s="8"/>
      <c r="CU67" s="218"/>
      <c r="CV67" s="8"/>
      <c r="CW67" s="186"/>
      <c r="CX67" s="216"/>
      <c r="CY67" s="217"/>
      <c r="CZ67" s="8"/>
      <c r="DA67" s="8"/>
      <c r="DB67" s="8"/>
      <c r="DC67" s="8"/>
      <c r="DD67" s="186"/>
      <c r="DE67" s="208"/>
      <c r="DF67" s="209"/>
      <c r="DG67" s="8"/>
      <c r="DH67" s="8"/>
      <c r="DI67" s="8"/>
      <c r="DJ67" s="8"/>
      <c r="DK67" s="186"/>
      <c r="DL67" s="208"/>
      <c r="DM67" s="209"/>
      <c r="DN67" s="8"/>
      <c r="DO67" s="8"/>
      <c r="DP67" s="8"/>
      <c r="DQ67" s="8"/>
      <c r="DR67" s="186"/>
      <c r="DS67" s="185"/>
      <c r="DT67" s="8"/>
      <c r="DU67" s="8"/>
      <c r="DV67" s="8"/>
      <c r="DW67" s="8"/>
      <c r="DX67" s="8"/>
      <c r="DY67" s="186"/>
      <c r="DZ67" s="185"/>
      <c r="EA67" s="8"/>
      <c r="EB67" s="8"/>
      <c r="EC67" s="8"/>
      <c r="ED67" s="8"/>
      <c r="EE67" s="8"/>
      <c r="EF67" s="186"/>
      <c r="EG67" s="233">
        <v>9.03</v>
      </c>
      <c r="EH67" s="234">
        <v>9.93</v>
      </c>
      <c r="EI67" s="175">
        <v>2204.82</v>
      </c>
      <c r="EJ67" s="175">
        <v>244.19</v>
      </c>
      <c r="EK67" s="175"/>
      <c r="EL67" s="175">
        <v>2736.99</v>
      </c>
      <c r="EM67" s="176">
        <v>301.39</v>
      </c>
      <c r="EN67" s="174">
        <v>9.16</v>
      </c>
      <c r="EO67" s="174">
        <v>10.08</v>
      </c>
      <c r="EP67" s="175">
        <v>2229.13</v>
      </c>
      <c r="EQ67" s="175">
        <v>243.4</v>
      </c>
      <c r="ER67" s="175">
        <v>0</v>
      </c>
      <c r="ES67" s="175">
        <v>4966.04</v>
      </c>
      <c r="ET67" s="175">
        <v>546.06</v>
      </c>
      <c r="EU67" s="173">
        <v>8.84</v>
      </c>
      <c r="EV67" s="174">
        <v>9.74</v>
      </c>
      <c r="EW67" s="175">
        <v>1908.96</v>
      </c>
      <c r="EX67" s="175">
        <v>215.98</v>
      </c>
      <c r="EY67" s="175">
        <v>0</v>
      </c>
      <c r="EZ67" s="175">
        <v>6875</v>
      </c>
      <c r="FA67" s="176">
        <v>763.34</v>
      </c>
      <c r="FB67" s="173">
        <v>8.6</v>
      </c>
      <c r="FC67" s="174">
        <v>9.45</v>
      </c>
      <c r="FD67" s="175">
        <v>2207.12</v>
      </c>
      <c r="FE67" s="175">
        <v>256.59</v>
      </c>
      <c r="FF67" s="175">
        <v>0</v>
      </c>
      <c r="FG67" s="175">
        <v>9082.05</v>
      </c>
      <c r="FH67" s="175">
        <v>1021.64</v>
      </c>
      <c r="FI67" s="173">
        <v>8.35</v>
      </c>
      <c r="FJ67" s="174">
        <v>9.14</v>
      </c>
      <c r="FK67" s="175">
        <v>1474.39</v>
      </c>
      <c r="FL67" s="175">
        <v>176.55</v>
      </c>
      <c r="FM67" s="175">
        <v>0</v>
      </c>
      <c r="FN67" s="175">
        <v>10556.36</v>
      </c>
      <c r="FO67" s="176">
        <v>1199.26</v>
      </c>
      <c r="FP67" s="8"/>
      <c r="FQ67" s="182">
        <f t="shared" si="28"/>
        <v>10024.42</v>
      </c>
      <c r="FR67" s="175">
        <f t="shared" si="28"/>
        <v>1136.71</v>
      </c>
      <c r="FS67" s="174">
        <f t="shared" si="24"/>
        <v>8.818801629263401</v>
      </c>
      <c r="FT67" s="175">
        <f t="shared" si="25"/>
        <v>542.4223283082079</v>
      </c>
      <c r="FU67" s="183">
        <f t="shared" si="16"/>
        <v>2115.4470804020107</v>
      </c>
      <c r="FV67" s="8"/>
      <c r="FW67" s="173">
        <v>8.17</v>
      </c>
      <c r="FX67" s="174">
        <v>9.16</v>
      </c>
      <c r="FY67" s="175">
        <v>2656.69</v>
      </c>
      <c r="FZ67" s="175">
        <v>325.24</v>
      </c>
      <c r="GA67" s="175">
        <v>0</v>
      </c>
      <c r="GB67" s="175">
        <v>13213.01</v>
      </c>
      <c r="GC67" s="176">
        <v>1527.01</v>
      </c>
      <c r="GD67" s="173">
        <v>8.18</v>
      </c>
      <c r="GE67" s="174">
        <v>9.03</v>
      </c>
      <c r="GF67" s="175">
        <v>1889</v>
      </c>
      <c r="GG67" s="175">
        <v>230.96</v>
      </c>
      <c r="GH67" s="175"/>
      <c r="GI67" s="175">
        <v>15102.1</v>
      </c>
      <c r="GJ67" s="175">
        <v>1759.39</v>
      </c>
      <c r="GK67" s="173">
        <v>8.21</v>
      </c>
      <c r="GL67" s="174">
        <v>9.14</v>
      </c>
      <c r="GM67" s="175">
        <v>1618.67</v>
      </c>
      <c r="GN67" s="175">
        <v>197.04</v>
      </c>
      <c r="GO67" s="175">
        <v>0</v>
      </c>
      <c r="GP67" s="175">
        <v>16720.71</v>
      </c>
      <c r="GQ67" s="176">
        <v>1957.72</v>
      </c>
      <c r="GR67" s="173">
        <v>8.51</v>
      </c>
      <c r="GS67" s="174">
        <v>9.29</v>
      </c>
      <c r="GT67" s="175">
        <v>1497.93</v>
      </c>
      <c r="GU67" s="175">
        <v>175.98</v>
      </c>
      <c r="GV67" s="175">
        <v>0</v>
      </c>
      <c r="GW67" s="175">
        <v>18218.66</v>
      </c>
      <c r="GX67" s="175">
        <v>2134.85</v>
      </c>
      <c r="GY67" s="173">
        <v>8.55</v>
      </c>
      <c r="GZ67" s="174">
        <v>9.24</v>
      </c>
      <c r="HA67" s="175">
        <v>1964.49</v>
      </c>
      <c r="HB67" s="175">
        <v>229.81</v>
      </c>
      <c r="HC67" s="175"/>
      <c r="HD67" s="175">
        <v>20183.22</v>
      </c>
      <c r="HE67" s="176">
        <v>2365.87</v>
      </c>
      <c r="HF67" s="173">
        <v>8.46</v>
      </c>
      <c r="HG67" s="174">
        <v>9.24</v>
      </c>
      <c r="HH67" s="175">
        <v>2047.03</v>
      </c>
      <c r="HI67" s="175">
        <v>241.88</v>
      </c>
      <c r="HJ67" s="175">
        <v>0</v>
      </c>
      <c r="HK67" s="175">
        <v>22230.27</v>
      </c>
      <c r="HL67" s="175">
        <v>2609.29</v>
      </c>
      <c r="HM67" s="208"/>
      <c r="HN67" s="209"/>
      <c r="HO67" s="8"/>
      <c r="HP67" s="8"/>
      <c r="HQ67" s="8"/>
      <c r="HR67" s="8"/>
      <c r="HS67" s="186"/>
      <c r="HT67" s="8"/>
      <c r="HU67" s="173">
        <f t="shared" si="17"/>
        <v>8.55090909090909</v>
      </c>
      <c r="HV67" s="174">
        <f t="shared" si="18"/>
        <v>9.403636363636364</v>
      </c>
      <c r="HW67" s="202">
        <f t="shared" si="19"/>
        <v>21698.23</v>
      </c>
      <c r="HX67" s="175">
        <f t="shared" si="19"/>
        <v>2537.62</v>
      </c>
      <c r="HY67" s="210">
        <f t="shared" si="1"/>
        <v>0.43231308055428663</v>
      </c>
      <c r="HZ67" s="175">
        <f t="shared" si="2"/>
        <v>1096.9243886097156</v>
      </c>
      <c r="IA67" s="183">
        <f t="shared" si="20"/>
        <v>4223.158896147405</v>
      </c>
      <c r="IB67" s="194"/>
      <c r="IC67" s="211">
        <f t="shared" si="36"/>
        <v>9082.05</v>
      </c>
      <c r="ID67" s="212">
        <f t="shared" si="3"/>
        <v>10024.42</v>
      </c>
      <c r="IE67" s="175">
        <f t="shared" si="38"/>
        <v>1199.26</v>
      </c>
      <c r="IF67" s="176">
        <f t="shared" si="4"/>
        <v>1136.71</v>
      </c>
      <c r="IG67" s="175"/>
      <c r="IH67" s="211">
        <f t="shared" si="5"/>
        <v>322.0214070351758</v>
      </c>
      <c r="II67" s="176">
        <f t="shared" si="6"/>
        <v>542.4223283082079</v>
      </c>
    </row>
    <row r="68" spans="1:243" s="171" customFormat="1" ht="12.75">
      <c r="A68" s="171" t="s">
        <v>45</v>
      </c>
      <c r="B68" s="172" t="s">
        <v>119</v>
      </c>
      <c r="C68" s="171">
        <v>5.97</v>
      </c>
      <c r="D68" s="208"/>
      <c r="E68" s="209"/>
      <c r="F68" s="8"/>
      <c r="G68" s="8"/>
      <c r="H68" s="8"/>
      <c r="I68" s="8"/>
      <c r="J68" s="186"/>
      <c r="K68" s="208"/>
      <c r="L68" s="209"/>
      <c r="M68" s="8"/>
      <c r="N68" s="8"/>
      <c r="O68" s="8"/>
      <c r="P68" s="8"/>
      <c r="Q68" s="186"/>
      <c r="R68" s="261"/>
      <c r="S68" s="262"/>
      <c r="T68" s="8"/>
      <c r="U68" s="8"/>
      <c r="V68" s="8"/>
      <c r="W68" s="8"/>
      <c r="X68" s="186"/>
      <c r="Y68" s="208"/>
      <c r="Z68" s="209"/>
      <c r="AA68" s="8"/>
      <c r="AB68" s="8"/>
      <c r="AC68" s="8"/>
      <c r="AD68" s="8"/>
      <c r="AE68" s="186"/>
      <c r="AF68" s="261"/>
      <c r="AG68" s="262"/>
      <c r="AH68" s="262"/>
      <c r="AI68" s="262"/>
      <c r="AJ68" s="262"/>
      <c r="AK68" s="262"/>
      <c r="AL68" s="263"/>
      <c r="AM68" s="208"/>
      <c r="AN68" s="209"/>
      <c r="AO68" s="8"/>
      <c r="AP68" s="8"/>
      <c r="AQ68" s="8"/>
      <c r="AR68" s="8"/>
      <c r="AS68" s="186"/>
      <c r="AT68" s="216"/>
      <c r="AU68" s="217"/>
      <c r="AV68" s="8"/>
      <c r="AW68" s="8"/>
      <c r="AX68" s="8"/>
      <c r="AY68" s="8"/>
      <c r="AZ68" s="186"/>
      <c r="BA68" s="216"/>
      <c r="BB68" s="217"/>
      <c r="BC68" s="8"/>
      <c r="BD68" s="8"/>
      <c r="BE68" s="8"/>
      <c r="BF68" s="8"/>
      <c r="BG68" s="186"/>
      <c r="BH68" s="179"/>
      <c r="BI68" s="180"/>
      <c r="BJ68" s="8"/>
      <c r="BK68" s="8"/>
      <c r="BL68" s="8"/>
      <c r="BM68" s="8"/>
      <c r="BN68" s="186"/>
      <c r="BO68" s="216"/>
      <c r="BP68" s="217"/>
      <c r="BQ68" s="8"/>
      <c r="BR68" s="8"/>
      <c r="BS68" s="8"/>
      <c r="BT68" s="8"/>
      <c r="BU68" s="8"/>
      <c r="BV68" s="216"/>
      <c r="BW68" s="217"/>
      <c r="BX68" s="8"/>
      <c r="BY68" s="8"/>
      <c r="BZ68" s="218"/>
      <c r="CA68" s="8"/>
      <c r="CB68" s="186"/>
      <c r="CC68" s="175"/>
      <c r="CD68" s="182">
        <f t="shared" si="7"/>
        <v>0</v>
      </c>
      <c r="CE68" s="175">
        <f t="shared" si="7"/>
        <v>0</v>
      </c>
      <c r="CF68" s="174"/>
      <c r="CG68" s="175">
        <f t="shared" si="9"/>
        <v>0</v>
      </c>
      <c r="CH68" s="183">
        <f t="shared" si="10"/>
        <v>0</v>
      </c>
      <c r="CI68" s="8"/>
      <c r="CJ68" s="216"/>
      <c r="CK68" s="217"/>
      <c r="CL68" s="8"/>
      <c r="CM68" s="8"/>
      <c r="CN68" s="218"/>
      <c r="CO68" s="8"/>
      <c r="CP68" s="186"/>
      <c r="CQ68" s="216"/>
      <c r="CR68" s="217"/>
      <c r="CS68" s="8"/>
      <c r="CT68" s="8"/>
      <c r="CU68" s="218"/>
      <c r="CV68" s="8"/>
      <c r="CW68" s="186"/>
      <c r="CX68" s="216"/>
      <c r="CY68" s="217"/>
      <c r="CZ68" s="8"/>
      <c r="DA68" s="8"/>
      <c r="DB68" s="8"/>
      <c r="DC68" s="8"/>
      <c r="DD68" s="186"/>
      <c r="DE68" s="208"/>
      <c r="DF68" s="209"/>
      <c r="DG68" s="8"/>
      <c r="DH68" s="8"/>
      <c r="DI68" s="8"/>
      <c r="DJ68" s="8"/>
      <c r="DK68" s="186"/>
      <c r="DL68" s="208"/>
      <c r="DM68" s="209"/>
      <c r="DN68" s="8"/>
      <c r="DO68" s="8"/>
      <c r="DP68" s="8"/>
      <c r="DQ68" s="8"/>
      <c r="DR68" s="186"/>
      <c r="DS68" s="185"/>
      <c r="DT68" s="8"/>
      <c r="DU68" s="8"/>
      <c r="DV68" s="8"/>
      <c r="DW68" s="8"/>
      <c r="DX68" s="8"/>
      <c r="DY68" s="186"/>
      <c r="DZ68" s="185"/>
      <c r="EA68" s="8"/>
      <c r="EB68" s="8"/>
      <c r="EC68" s="8"/>
      <c r="ED68" s="8"/>
      <c r="EE68" s="8"/>
      <c r="EF68" s="186"/>
      <c r="EG68" s="233">
        <v>8.7</v>
      </c>
      <c r="EH68" s="234">
        <v>9.58</v>
      </c>
      <c r="EI68" s="175">
        <v>2198.03</v>
      </c>
      <c r="EJ68" s="175">
        <v>252.49</v>
      </c>
      <c r="EK68" s="175">
        <v>0</v>
      </c>
      <c r="EL68" s="175">
        <v>2197.97</v>
      </c>
      <c r="EM68" s="176">
        <v>253.88</v>
      </c>
      <c r="EN68" s="174">
        <v>8.12</v>
      </c>
      <c r="EO68" s="174">
        <v>8.98</v>
      </c>
      <c r="EP68" s="175">
        <v>2193.93</v>
      </c>
      <c r="EQ68" s="175">
        <v>270.34</v>
      </c>
      <c r="ER68" s="175">
        <v>0</v>
      </c>
      <c r="ES68" s="175">
        <v>4391.86</v>
      </c>
      <c r="ET68" s="175">
        <v>525.57</v>
      </c>
      <c r="EU68" s="173">
        <v>7.81</v>
      </c>
      <c r="EV68" s="174">
        <v>8.83</v>
      </c>
      <c r="EW68" s="175">
        <v>445.31</v>
      </c>
      <c r="EX68" s="175">
        <v>57.01</v>
      </c>
      <c r="EY68" s="175">
        <v>0</v>
      </c>
      <c r="EZ68" s="175">
        <v>4837.13</v>
      </c>
      <c r="FA68" s="176">
        <v>582.95</v>
      </c>
      <c r="FB68" s="173">
        <v>8.53</v>
      </c>
      <c r="FC68" s="174">
        <v>9.65</v>
      </c>
      <c r="FD68" s="175">
        <v>1650.86</v>
      </c>
      <c r="FE68" s="175">
        <v>193.41</v>
      </c>
      <c r="FF68" s="175">
        <v>0</v>
      </c>
      <c r="FG68" s="175">
        <v>6487.96</v>
      </c>
      <c r="FH68" s="175">
        <v>777.65</v>
      </c>
      <c r="FI68" s="173">
        <v>8.18</v>
      </c>
      <c r="FJ68" s="174">
        <v>9.27</v>
      </c>
      <c r="FK68" s="175">
        <v>1148.52</v>
      </c>
      <c r="FL68" s="175">
        <v>140.38</v>
      </c>
      <c r="FM68" s="175">
        <v>0</v>
      </c>
      <c r="FN68" s="175">
        <v>7636.54</v>
      </c>
      <c r="FO68" s="176">
        <v>918.87</v>
      </c>
      <c r="FP68" s="8"/>
      <c r="FQ68" s="182">
        <f t="shared" si="28"/>
        <v>7636.65</v>
      </c>
      <c r="FR68" s="175">
        <f t="shared" si="28"/>
        <v>913.6299999999999</v>
      </c>
      <c r="FS68" s="174">
        <f t="shared" si="24"/>
        <v>8.358580607029104</v>
      </c>
      <c r="FT68" s="175">
        <f t="shared" si="25"/>
        <v>365.5408542713569</v>
      </c>
      <c r="FU68" s="183">
        <f t="shared" si="16"/>
        <v>1425.609331658292</v>
      </c>
      <c r="FV68" s="8"/>
      <c r="FW68" s="173">
        <v>7.7</v>
      </c>
      <c r="FX68" s="174">
        <v>8.81</v>
      </c>
      <c r="FY68" s="175">
        <v>2043.3</v>
      </c>
      <c r="FZ68" s="175">
        <v>265.24</v>
      </c>
      <c r="GA68" s="175">
        <v>0</v>
      </c>
      <c r="GB68" s="175">
        <v>9679.96</v>
      </c>
      <c r="GC68" s="176">
        <v>1185.83</v>
      </c>
      <c r="GD68" s="173">
        <v>7.94</v>
      </c>
      <c r="GE68" s="174">
        <v>8.98</v>
      </c>
      <c r="GF68" s="175">
        <v>1399.96</v>
      </c>
      <c r="GG68" s="175">
        <v>176.4</v>
      </c>
      <c r="GH68" s="175"/>
      <c r="GI68" s="175">
        <v>11079.87</v>
      </c>
      <c r="GJ68" s="175">
        <v>1363.06</v>
      </c>
      <c r="GK68" s="173">
        <v>8.13</v>
      </c>
      <c r="GL68" s="174">
        <v>9.38</v>
      </c>
      <c r="GM68" s="175">
        <v>1240.55</v>
      </c>
      <c r="GN68" s="175">
        <v>152.48</v>
      </c>
      <c r="GO68" s="175">
        <v>0</v>
      </c>
      <c r="GP68" s="175">
        <v>12320.5</v>
      </c>
      <c r="GQ68" s="176">
        <v>1516.67</v>
      </c>
      <c r="GR68" s="173">
        <v>8.15</v>
      </c>
      <c r="GS68" s="174">
        <v>9.12</v>
      </c>
      <c r="GT68" s="175">
        <v>1066.12</v>
      </c>
      <c r="GU68" s="175">
        <v>130.83</v>
      </c>
      <c r="GV68" s="175">
        <v>0</v>
      </c>
      <c r="GW68" s="175">
        <v>13386.5</v>
      </c>
      <c r="GX68" s="175">
        <v>1648.15</v>
      </c>
      <c r="GY68" s="185"/>
      <c r="GZ68" s="8"/>
      <c r="HA68" s="8"/>
      <c r="HB68" s="8"/>
      <c r="HC68" s="8"/>
      <c r="HD68" s="8"/>
      <c r="HE68" s="186"/>
      <c r="HF68" s="173">
        <v>8.23</v>
      </c>
      <c r="HG68" s="174">
        <v>9.03</v>
      </c>
      <c r="HH68" s="175">
        <v>1906.55</v>
      </c>
      <c r="HI68" s="175">
        <v>231.7</v>
      </c>
      <c r="HJ68" s="175">
        <v>0</v>
      </c>
      <c r="HK68" s="175">
        <v>17077.92</v>
      </c>
      <c r="HL68" s="175">
        <v>2103.32</v>
      </c>
      <c r="HM68" s="173">
        <v>7.8</v>
      </c>
      <c r="HN68" s="174">
        <v>8.63</v>
      </c>
      <c r="HO68" s="175">
        <v>1864.32</v>
      </c>
      <c r="HP68" s="175">
        <v>238.87</v>
      </c>
      <c r="HQ68" s="175">
        <v>0</v>
      </c>
      <c r="HR68" s="175">
        <v>18942.23</v>
      </c>
      <c r="HS68" s="176">
        <v>2343.75</v>
      </c>
      <c r="HT68" s="8"/>
      <c r="HU68" s="173">
        <f t="shared" si="17"/>
        <v>8.117272727272727</v>
      </c>
      <c r="HV68" s="174">
        <f t="shared" si="18"/>
        <v>9.114545454545455</v>
      </c>
      <c r="HW68" s="202">
        <f t="shared" si="19"/>
        <v>17157.45</v>
      </c>
      <c r="HX68" s="175">
        <f t="shared" si="19"/>
        <v>2109.15</v>
      </c>
      <c r="HY68" s="210">
        <f t="shared" si="1"/>
        <v>0.35967717374752556</v>
      </c>
      <c r="HZ68" s="175">
        <f t="shared" si="2"/>
        <v>764.7947236180908</v>
      </c>
      <c r="IA68" s="183">
        <f t="shared" si="20"/>
        <v>2944.4596859296494</v>
      </c>
      <c r="IB68" s="194"/>
      <c r="IC68" s="211">
        <f t="shared" si="36"/>
        <v>6487.96</v>
      </c>
      <c r="ID68" s="212">
        <f t="shared" si="3"/>
        <v>7636.65</v>
      </c>
      <c r="IE68" s="175">
        <f t="shared" si="38"/>
        <v>918.87</v>
      </c>
      <c r="IF68" s="176">
        <f t="shared" si="4"/>
        <v>913.6299999999999</v>
      </c>
      <c r="IG68" s="175"/>
      <c r="IH68" s="211">
        <f t="shared" si="5"/>
        <v>167.89046901172526</v>
      </c>
      <c r="II68" s="176">
        <f t="shared" si="6"/>
        <v>365.5408542713569</v>
      </c>
    </row>
    <row r="69" spans="1:243" s="171" customFormat="1" ht="12.75">
      <c r="A69" s="171" t="s">
        <v>45</v>
      </c>
      <c r="B69" s="172" t="s">
        <v>120</v>
      </c>
      <c r="C69" s="171">
        <v>5.97</v>
      </c>
      <c r="D69" s="208"/>
      <c r="E69" s="209"/>
      <c r="F69" s="8"/>
      <c r="G69" s="8"/>
      <c r="H69" s="8"/>
      <c r="I69" s="8"/>
      <c r="J69" s="186"/>
      <c r="K69" s="208"/>
      <c r="L69" s="209"/>
      <c r="M69" s="8"/>
      <c r="N69" s="8"/>
      <c r="O69" s="8"/>
      <c r="P69" s="8"/>
      <c r="Q69" s="186"/>
      <c r="R69" s="261"/>
      <c r="S69" s="262"/>
      <c r="T69" s="8"/>
      <c r="U69" s="8"/>
      <c r="V69" s="8"/>
      <c r="W69" s="8"/>
      <c r="X69" s="186"/>
      <c r="Y69" s="208"/>
      <c r="Z69" s="209"/>
      <c r="AA69" s="8"/>
      <c r="AB69" s="8"/>
      <c r="AC69" s="8"/>
      <c r="AD69" s="8"/>
      <c r="AE69" s="186"/>
      <c r="AF69" s="261"/>
      <c r="AG69" s="262"/>
      <c r="AH69" s="262"/>
      <c r="AI69" s="262"/>
      <c r="AJ69" s="262"/>
      <c r="AK69" s="262"/>
      <c r="AL69" s="263"/>
      <c r="AM69" s="208"/>
      <c r="AN69" s="209"/>
      <c r="AO69" s="8"/>
      <c r="AP69" s="8"/>
      <c r="AQ69" s="8"/>
      <c r="AR69" s="8"/>
      <c r="AS69" s="186"/>
      <c r="AT69" s="216"/>
      <c r="AU69" s="217"/>
      <c r="AV69" s="8"/>
      <c r="AW69" s="8"/>
      <c r="AX69" s="8"/>
      <c r="AY69" s="8"/>
      <c r="AZ69" s="186"/>
      <c r="BA69" s="216"/>
      <c r="BB69" s="217"/>
      <c r="BC69" s="8"/>
      <c r="BD69" s="8"/>
      <c r="BE69" s="8"/>
      <c r="BF69" s="8"/>
      <c r="BG69" s="186"/>
      <c r="BH69" s="179"/>
      <c r="BI69" s="180"/>
      <c r="BJ69" s="8"/>
      <c r="BK69" s="8"/>
      <c r="BL69" s="8"/>
      <c r="BM69" s="8"/>
      <c r="BN69" s="186"/>
      <c r="BO69" s="216"/>
      <c r="BP69" s="217"/>
      <c r="BQ69" s="8"/>
      <c r="BR69" s="8"/>
      <c r="BS69" s="8"/>
      <c r="BT69" s="8"/>
      <c r="BU69" s="8"/>
      <c r="BV69" s="216"/>
      <c r="BW69" s="217"/>
      <c r="BX69" s="8"/>
      <c r="BY69" s="8"/>
      <c r="BZ69" s="218"/>
      <c r="CA69" s="8"/>
      <c r="CB69" s="186"/>
      <c r="CC69" s="175"/>
      <c r="CD69" s="182">
        <f aca="true" t="shared" si="39" ref="CD69:CE132">F69+M69+T69+AA69+AO69+AV69+BC69+BJ69+BQ69+BX69</f>
        <v>0</v>
      </c>
      <c r="CE69" s="175">
        <f t="shared" si="39"/>
        <v>0</v>
      </c>
      <c r="CF69" s="174"/>
      <c r="CG69" s="175">
        <f t="shared" si="9"/>
        <v>0</v>
      </c>
      <c r="CH69" s="183">
        <f t="shared" si="10"/>
        <v>0</v>
      </c>
      <c r="CI69" s="8"/>
      <c r="CJ69" s="216"/>
      <c r="CK69" s="217"/>
      <c r="CL69" s="8"/>
      <c r="CM69" s="8"/>
      <c r="CN69" s="218"/>
      <c r="CO69" s="8"/>
      <c r="CP69" s="186"/>
      <c r="CQ69" s="216"/>
      <c r="CR69" s="217"/>
      <c r="CS69" s="8"/>
      <c r="CT69" s="8"/>
      <c r="CU69" s="218"/>
      <c r="CV69" s="8"/>
      <c r="CW69" s="186"/>
      <c r="CX69" s="216"/>
      <c r="CY69" s="217"/>
      <c r="CZ69" s="8"/>
      <c r="DA69" s="8"/>
      <c r="DB69" s="8"/>
      <c r="DC69" s="8"/>
      <c r="DD69" s="186"/>
      <c r="DE69" s="208"/>
      <c r="DF69" s="209"/>
      <c r="DG69" s="8"/>
      <c r="DH69" s="8"/>
      <c r="DI69" s="8"/>
      <c r="DJ69" s="8"/>
      <c r="DK69" s="186"/>
      <c r="DL69" s="208"/>
      <c r="DM69" s="209"/>
      <c r="DN69" s="8"/>
      <c r="DO69" s="8"/>
      <c r="DP69" s="8"/>
      <c r="DQ69" s="8"/>
      <c r="DR69" s="186"/>
      <c r="DS69" s="185"/>
      <c r="DT69" s="8"/>
      <c r="DU69" s="8"/>
      <c r="DV69" s="8"/>
      <c r="DW69" s="8"/>
      <c r="DX69" s="8"/>
      <c r="DY69" s="186"/>
      <c r="DZ69" s="185"/>
      <c r="EA69" s="8"/>
      <c r="EB69" s="8"/>
      <c r="EC69" s="8"/>
      <c r="ED69" s="8"/>
      <c r="EE69" s="8"/>
      <c r="EF69" s="186"/>
      <c r="EG69" s="233">
        <v>9.55</v>
      </c>
      <c r="EH69" s="234">
        <v>10.32</v>
      </c>
      <c r="EI69" s="175">
        <v>2869.07</v>
      </c>
      <c r="EJ69" s="175">
        <v>300.27</v>
      </c>
      <c r="EK69" s="175">
        <v>0</v>
      </c>
      <c r="EL69" s="175">
        <v>3394.94</v>
      </c>
      <c r="EM69" s="176">
        <v>359.78</v>
      </c>
      <c r="EN69" s="174">
        <v>9.25</v>
      </c>
      <c r="EO69" s="174">
        <v>9.94</v>
      </c>
      <c r="EP69" s="175">
        <v>2982.75</v>
      </c>
      <c r="EQ69" s="175">
        <v>322.28</v>
      </c>
      <c r="ER69" s="175">
        <v>0</v>
      </c>
      <c r="ES69" s="175">
        <v>6377.66</v>
      </c>
      <c r="ET69" s="175">
        <v>683.9</v>
      </c>
      <c r="EU69" s="173">
        <v>9.67</v>
      </c>
      <c r="EV69" s="174">
        <v>10.41</v>
      </c>
      <c r="EW69" s="175">
        <v>2273.44</v>
      </c>
      <c r="EX69" s="175">
        <v>235.14</v>
      </c>
      <c r="EY69" s="175">
        <v>0</v>
      </c>
      <c r="EZ69" s="175">
        <v>8651.2</v>
      </c>
      <c r="FA69" s="176">
        <v>920.13</v>
      </c>
      <c r="FB69" s="173">
        <v>9.56</v>
      </c>
      <c r="FC69" s="174">
        <v>10.36</v>
      </c>
      <c r="FD69" s="175">
        <v>2304.58</v>
      </c>
      <c r="FE69" s="175">
        <v>241</v>
      </c>
      <c r="FF69" s="175">
        <v>0</v>
      </c>
      <c r="FG69" s="175">
        <v>10955.84</v>
      </c>
      <c r="FH69" s="175">
        <v>1162.39</v>
      </c>
      <c r="FI69" s="173">
        <v>9.3</v>
      </c>
      <c r="FJ69" s="174">
        <v>9.99</v>
      </c>
      <c r="FK69" s="175">
        <v>1443.16</v>
      </c>
      <c r="FL69" s="175">
        <v>155.18</v>
      </c>
      <c r="FM69" s="175">
        <v>0</v>
      </c>
      <c r="FN69" s="175">
        <v>12399.05</v>
      </c>
      <c r="FO69" s="176">
        <v>1318.57</v>
      </c>
      <c r="FP69" s="8"/>
      <c r="FQ69" s="182">
        <f t="shared" si="28"/>
        <v>11873</v>
      </c>
      <c r="FR69" s="175">
        <f t="shared" si="28"/>
        <v>1253.8700000000001</v>
      </c>
      <c r="FS69" s="174">
        <f t="shared" si="24"/>
        <v>9.469083716812747</v>
      </c>
      <c r="FT69" s="175">
        <f t="shared" si="25"/>
        <v>734.9072194304858</v>
      </c>
      <c r="FU69" s="183">
        <f t="shared" si="16"/>
        <v>2866.1381557788945</v>
      </c>
      <c r="FV69" s="8"/>
      <c r="FW69" s="173">
        <v>9.33</v>
      </c>
      <c r="FX69" s="174">
        <v>10.16</v>
      </c>
      <c r="FY69" s="175">
        <v>3333.26</v>
      </c>
      <c r="FZ69" s="175">
        <v>357.22</v>
      </c>
      <c r="GA69" s="175">
        <v>0</v>
      </c>
      <c r="GB69" s="175">
        <v>15732.3</v>
      </c>
      <c r="GC69" s="176">
        <v>1677.9</v>
      </c>
      <c r="GD69" s="173">
        <v>9.17</v>
      </c>
      <c r="GE69" s="174">
        <v>9.88</v>
      </c>
      <c r="GF69" s="175">
        <v>2179.35</v>
      </c>
      <c r="GG69" s="175">
        <v>237.6</v>
      </c>
      <c r="GH69" s="175"/>
      <c r="GI69" s="175">
        <v>17911.57</v>
      </c>
      <c r="GJ69" s="175">
        <v>1916.74</v>
      </c>
      <c r="GK69" s="173">
        <v>9.33</v>
      </c>
      <c r="GL69" s="174">
        <v>10.06</v>
      </c>
      <c r="GM69" s="175">
        <v>1846.79</v>
      </c>
      <c r="GN69" s="175">
        <v>197.98</v>
      </c>
      <c r="GO69" s="175">
        <v>0</v>
      </c>
      <c r="GP69" s="175">
        <v>19758.3</v>
      </c>
      <c r="GQ69" s="176">
        <v>2115.82</v>
      </c>
      <c r="GR69" s="208"/>
      <c r="GS69" s="209"/>
      <c r="GT69" s="8"/>
      <c r="GU69" s="8"/>
      <c r="GV69" s="8"/>
      <c r="GW69" s="8"/>
      <c r="GX69" s="8"/>
      <c r="GY69" s="173">
        <v>9.58</v>
      </c>
      <c r="GZ69" s="174">
        <v>10.33</v>
      </c>
      <c r="HA69" s="175">
        <v>3599.97</v>
      </c>
      <c r="HB69" s="175">
        <v>375.67</v>
      </c>
      <c r="HC69" s="175"/>
      <c r="HD69" s="175">
        <v>23358.4</v>
      </c>
      <c r="HE69" s="176">
        <v>2493.04</v>
      </c>
      <c r="HF69" s="173">
        <v>9.28</v>
      </c>
      <c r="HG69" s="174">
        <v>10.57</v>
      </c>
      <c r="HH69" s="175">
        <v>1172.16</v>
      </c>
      <c r="HI69" s="175">
        <v>126.24</v>
      </c>
      <c r="HJ69" s="175">
        <v>0</v>
      </c>
      <c r="HK69" s="175">
        <v>24530.58</v>
      </c>
      <c r="HL69" s="175">
        <v>2619.92</v>
      </c>
      <c r="HM69" s="173">
        <v>9.36</v>
      </c>
      <c r="HN69" s="174">
        <v>10.52</v>
      </c>
      <c r="HO69" s="175">
        <v>1716.1</v>
      </c>
      <c r="HP69" s="175">
        <v>183.28</v>
      </c>
      <c r="HQ69" s="175">
        <v>0</v>
      </c>
      <c r="HR69" s="175">
        <v>26246.64</v>
      </c>
      <c r="HS69" s="176">
        <v>2804.39</v>
      </c>
      <c r="HT69" s="8"/>
      <c r="HU69" s="173">
        <f t="shared" si="17"/>
        <v>9.398181818181818</v>
      </c>
      <c r="HV69" s="174">
        <f t="shared" si="18"/>
        <v>10.23090909090909</v>
      </c>
      <c r="HW69" s="202">
        <f t="shared" si="19"/>
        <v>25720.63</v>
      </c>
      <c r="HX69" s="175">
        <f t="shared" si="19"/>
        <v>2731.86</v>
      </c>
      <c r="HY69" s="210">
        <f aca="true" t="shared" si="40" ref="HY69:HY132">(HU69-C69)/C69</f>
        <v>0.574234810415715</v>
      </c>
      <c r="HZ69" s="175">
        <f aca="true" t="shared" si="41" ref="HZ69:HZ132">(HW69/C69)-HX69</f>
        <v>1576.453232830821</v>
      </c>
      <c r="IA69" s="183">
        <f t="shared" si="20"/>
        <v>6069.344946398661</v>
      </c>
      <c r="IB69" s="194"/>
      <c r="IC69" s="211">
        <f t="shared" si="36"/>
        <v>10955.84</v>
      </c>
      <c r="ID69" s="212">
        <f aca="true" t="shared" si="42" ref="ID69:ID132">FK69+FD69+EW69+EP69+EI69+EB69+DU69+DN69+DG69+CZ69+CS69+CL69+BX69+BQ69+BJ69+BC69+AV69+AO69+AH69+AA69+T69+M69+F69</f>
        <v>11873</v>
      </c>
      <c r="IE69" s="175">
        <f t="shared" si="38"/>
        <v>1318.57</v>
      </c>
      <c r="IF69" s="176">
        <f aca="true" t="shared" si="43" ref="IF69:IF132">FL69+FE69+EX69+EQ69+EJ69+EC69+DV69+DO69+DH69+DA69+CT69+CM69+BY69+BR69+BK69+BD69+AW69+AP69+AI69+AB69+U69+N69+G69</f>
        <v>1253.87</v>
      </c>
      <c r="IG69" s="175"/>
      <c r="IH69" s="211">
        <f aca="true" t="shared" si="44" ref="IH69:IH132">(IC69/C69)-IE69</f>
        <v>516.5790787269684</v>
      </c>
      <c r="II69" s="176">
        <f aca="true" t="shared" si="45" ref="II69:II132">(ID69/C69)-IF69</f>
        <v>734.9072194304861</v>
      </c>
    </row>
    <row r="70" spans="1:243" s="171" customFormat="1" ht="12.75">
      <c r="A70" s="171" t="s">
        <v>45</v>
      </c>
      <c r="B70" s="172" t="s">
        <v>121</v>
      </c>
      <c r="C70" s="171">
        <v>5.97</v>
      </c>
      <c r="D70" s="208"/>
      <c r="E70" s="209"/>
      <c r="F70" s="8"/>
      <c r="G70" s="8"/>
      <c r="H70" s="8"/>
      <c r="I70" s="8"/>
      <c r="J70" s="186"/>
      <c r="K70" s="208"/>
      <c r="L70" s="209"/>
      <c r="M70" s="8"/>
      <c r="N70" s="8"/>
      <c r="O70" s="8"/>
      <c r="P70" s="8"/>
      <c r="Q70" s="186"/>
      <c r="R70" s="261"/>
      <c r="S70" s="262"/>
      <c r="T70" s="8"/>
      <c r="U70" s="8"/>
      <c r="V70" s="8"/>
      <c r="W70" s="8"/>
      <c r="X70" s="186"/>
      <c r="Y70" s="208"/>
      <c r="Z70" s="209"/>
      <c r="AA70" s="8"/>
      <c r="AB70" s="8"/>
      <c r="AC70" s="8"/>
      <c r="AD70" s="8"/>
      <c r="AE70" s="186"/>
      <c r="AF70" s="261"/>
      <c r="AG70" s="262"/>
      <c r="AH70" s="262"/>
      <c r="AI70" s="262"/>
      <c r="AJ70" s="262"/>
      <c r="AK70" s="262"/>
      <c r="AL70" s="263"/>
      <c r="AM70" s="208"/>
      <c r="AN70" s="209"/>
      <c r="AO70" s="8"/>
      <c r="AP70" s="8"/>
      <c r="AQ70" s="8"/>
      <c r="AR70" s="8"/>
      <c r="AS70" s="186"/>
      <c r="AT70" s="216"/>
      <c r="AU70" s="217"/>
      <c r="AV70" s="8"/>
      <c r="AW70" s="8"/>
      <c r="AX70" s="8"/>
      <c r="AY70" s="8"/>
      <c r="AZ70" s="186"/>
      <c r="BA70" s="216"/>
      <c r="BB70" s="217"/>
      <c r="BC70" s="8"/>
      <c r="BD70" s="8"/>
      <c r="BE70" s="8"/>
      <c r="BF70" s="8"/>
      <c r="BG70" s="186"/>
      <c r="BH70" s="179"/>
      <c r="BI70" s="180"/>
      <c r="BJ70" s="8"/>
      <c r="BK70" s="8"/>
      <c r="BL70" s="8"/>
      <c r="BM70" s="8"/>
      <c r="BN70" s="186"/>
      <c r="BO70" s="216"/>
      <c r="BP70" s="217"/>
      <c r="BQ70" s="8"/>
      <c r="BR70" s="8"/>
      <c r="BS70" s="8"/>
      <c r="BT70" s="8"/>
      <c r="BU70" s="8"/>
      <c r="BV70" s="216"/>
      <c r="BW70" s="217"/>
      <c r="BX70" s="8"/>
      <c r="BY70" s="8"/>
      <c r="BZ70" s="218"/>
      <c r="CA70" s="8"/>
      <c r="CB70" s="186"/>
      <c r="CC70" s="175"/>
      <c r="CD70" s="182">
        <f t="shared" si="39"/>
        <v>0</v>
      </c>
      <c r="CE70" s="175">
        <f t="shared" si="39"/>
        <v>0</v>
      </c>
      <c r="CF70" s="174"/>
      <c r="CG70" s="175">
        <f aca="true" t="shared" si="46" ref="CG70:CG133">(CD70/C70)-CE70</f>
        <v>0</v>
      </c>
      <c r="CH70" s="183">
        <f aca="true" t="shared" si="47" ref="CH70:CH133">CG70*3.8</f>
        <v>0</v>
      </c>
      <c r="CI70" s="8"/>
      <c r="CJ70" s="216"/>
      <c r="CK70" s="217"/>
      <c r="CL70" s="8"/>
      <c r="CM70" s="8"/>
      <c r="CN70" s="218"/>
      <c r="CO70" s="8"/>
      <c r="CP70" s="186"/>
      <c r="CQ70" s="216"/>
      <c r="CR70" s="217"/>
      <c r="CS70" s="8"/>
      <c r="CT70" s="8"/>
      <c r="CU70" s="218"/>
      <c r="CV70" s="8"/>
      <c r="CW70" s="186"/>
      <c r="CX70" s="216"/>
      <c r="CY70" s="217"/>
      <c r="CZ70" s="8"/>
      <c r="DA70" s="8"/>
      <c r="DB70" s="8"/>
      <c r="DC70" s="8"/>
      <c r="DD70" s="186"/>
      <c r="DE70" s="208"/>
      <c r="DF70" s="209"/>
      <c r="DG70" s="8"/>
      <c r="DH70" s="8"/>
      <c r="DI70" s="8"/>
      <c r="DJ70" s="8"/>
      <c r="DK70" s="186"/>
      <c r="DL70" s="208"/>
      <c r="DM70" s="209"/>
      <c r="DN70" s="8"/>
      <c r="DO70" s="8"/>
      <c r="DP70" s="8"/>
      <c r="DQ70" s="8"/>
      <c r="DR70" s="186"/>
      <c r="DS70" s="185"/>
      <c r="DT70" s="8"/>
      <c r="DU70" s="8"/>
      <c r="DV70" s="8"/>
      <c r="DW70" s="8"/>
      <c r="DX70" s="8"/>
      <c r="DY70" s="186"/>
      <c r="DZ70" s="185"/>
      <c r="EA70" s="8"/>
      <c r="EB70" s="8"/>
      <c r="EC70" s="8"/>
      <c r="ED70" s="8"/>
      <c r="EE70" s="8"/>
      <c r="EF70" s="186"/>
      <c r="EG70" s="233">
        <v>9.12</v>
      </c>
      <c r="EH70" s="234">
        <v>10.06</v>
      </c>
      <c r="EI70" s="175">
        <v>2363.31</v>
      </c>
      <c r="EJ70" s="175">
        <v>259.19</v>
      </c>
      <c r="EK70" s="175">
        <v>0</v>
      </c>
      <c r="EL70" s="175">
        <v>2891.09</v>
      </c>
      <c r="EM70" s="176">
        <v>315.96</v>
      </c>
      <c r="EN70" s="174">
        <v>8.14</v>
      </c>
      <c r="EO70" s="174">
        <v>9.05</v>
      </c>
      <c r="EP70" s="175">
        <v>246.96</v>
      </c>
      <c r="EQ70" s="259">
        <v>564.08</v>
      </c>
      <c r="ER70" s="175">
        <v>0</v>
      </c>
      <c r="ES70" s="175">
        <v>4901.21</v>
      </c>
      <c r="ET70" s="259">
        <v>564.08</v>
      </c>
      <c r="EU70" s="173">
        <v>8.4</v>
      </c>
      <c r="EV70" s="174">
        <v>9.44</v>
      </c>
      <c r="EW70" s="175">
        <v>1845.05</v>
      </c>
      <c r="EX70" s="175">
        <v>219.63</v>
      </c>
      <c r="EY70" s="175">
        <v>0</v>
      </c>
      <c r="EZ70" s="175">
        <v>6746.22</v>
      </c>
      <c r="FA70" s="176">
        <v>785.2</v>
      </c>
      <c r="FB70" s="173">
        <v>8.45</v>
      </c>
      <c r="FC70" s="174">
        <v>9.55</v>
      </c>
      <c r="FD70" s="175">
        <v>1786.61</v>
      </c>
      <c r="FE70" s="175">
        <v>211.42</v>
      </c>
      <c r="FF70" s="175">
        <v>0</v>
      </c>
      <c r="FG70" s="175">
        <v>8532.73</v>
      </c>
      <c r="FH70" s="175">
        <v>998.32</v>
      </c>
      <c r="FI70" s="173">
        <v>8.76</v>
      </c>
      <c r="FJ70" s="174">
        <v>9.75</v>
      </c>
      <c r="FK70" s="175">
        <v>1158.27</v>
      </c>
      <c r="FL70" s="175">
        <v>132.26</v>
      </c>
      <c r="FM70" s="175">
        <v>0</v>
      </c>
      <c r="FN70" s="175">
        <v>9690.97</v>
      </c>
      <c r="FO70" s="176">
        <v>1131.01</v>
      </c>
      <c r="FP70" s="8"/>
      <c r="FQ70" s="182">
        <f t="shared" si="28"/>
        <v>7400.199999999999</v>
      </c>
      <c r="FR70" s="175">
        <f t="shared" si="28"/>
        <v>1386.5800000000002</v>
      </c>
      <c r="FS70" s="174">
        <f t="shared" si="24"/>
        <v>5.33701625582368</v>
      </c>
      <c r="FT70" s="175">
        <f t="shared" si="25"/>
        <v>-147.0155108877725</v>
      </c>
      <c r="FU70" s="183">
        <f aca="true" t="shared" si="48" ref="FU70:FU133">FT70*3.9</f>
        <v>-573.3604924623128</v>
      </c>
      <c r="FV70" s="8"/>
      <c r="FW70" s="173">
        <v>8.69</v>
      </c>
      <c r="FX70" s="174">
        <v>9.7</v>
      </c>
      <c r="FY70" s="175">
        <v>2292.52</v>
      </c>
      <c r="FZ70" s="175">
        <v>263.92</v>
      </c>
      <c r="GA70" s="175">
        <v>0</v>
      </c>
      <c r="GB70" s="175">
        <v>11983.52</v>
      </c>
      <c r="GC70" s="176">
        <v>1397.19</v>
      </c>
      <c r="GD70" s="173">
        <v>8.48</v>
      </c>
      <c r="GE70" s="174">
        <v>9.46</v>
      </c>
      <c r="GF70" s="175">
        <v>1419.11</v>
      </c>
      <c r="GG70" s="175">
        <v>167.33</v>
      </c>
      <c r="GH70" s="175"/>
      <c r="GI70" s="175">
        <v>13402.66</v>
      </c>
      <c r="GJ70" s="175">
        <v>1565.25</v>
      </c>
      <c r="GK70" s="173">
        <v>8.68</v>
      </c>
      <c r="GL70" s="174">
        <v>9.69</v>
      </c>
      <c r="GM70" s="175">
        <v>1290.66</v>
      </c>
      <c r="GN70" s="175">
        <v>148.7</v>
      </c>
      <c r="GO70" s="175">
        <v>0</v>
      </c>
      <c r="GP70" s="175">
        <v>14693.31</v>
      </c>
      <c r="GQ70" s="176">
        <v>1715.01</v>
      </c>
      <c r="GR70" s="173">
        <v>8.6</v>
      </c>
      <c r="GS70" s="174">
        <v>9.42</v>
      </c>
      <c r="GT70" s="175">
        <v>1562.45</v>
      </c>
      <c r="GU70" s="175">
        <v>181.71</v>
      </c>
      <c r="GV70" s="175">
        <v>0</v>
      </c>
      <c r="GW70" s="175">
        <v>16255.86</v>
      </c>
      <c r="GX70" s="175">
        <v>1897.43</v>
      </c>
      <c r="GY70" s="173">
        <v>8.48</v>
      </c>
      <c r="GZ70" s="174">
        <v>9.32</v>
      </c>
      <c r="HA70" s="175">
        <v>1396.84</v>
      </c>
      <c r="HB70" s="175">
        <v>164.64</v>
      </c>
      <c r="HC70" s="175"/>
      <c r="HD70" s="175">
        <v>17652.74</v>
      </c>
      <c r="HE70" s="176">
        <v>2063.03</v>
      </c>
      <c r="HF70" s="208"/>
      <c r="HG70" s="209"/>
      <c r="HH70" s="8"/>
      <c r="HI70" s="8"/>
      <c r="HJ70" s="8"/>
      <c r="HK70" s="8"/>
      <c r="HL70" s="8"/>
      <c r="HM70" s="208"/>
      <c r="HN70" s="209"/>
      <c r="HO70" s="8"/>
      <c r="HP70" s="8"/>
      <c r="HQ70" s="8"/>
      <c r="HR70" s="8"/>
      <c r="HS70" s="186"/>
      <c r="HT70" s="8"/>
      <c r="HU70" s="173">
        <f aca="true" t="shared" si="49" ref="HU70:HU133">AVERAGE(HM70,HF70,GY70,GR70,GK70,GD70,FW70,FI70,FB70,EU70,EN70,EG70,DZ70,DS70,DL70,DE70,CX70,CQ70,CJ70,BV70,BO70,BH70,BA70,AT70,AM70,AF70,Y70,R70,K70,D70)</f>
        <v>8.58</v>
      </c>
      <c r="HV70" s="174">
        <f aca="true" t="shared" si="50" ref="HV70:HV133">AVERAGE(HN70,HG70,GZ70,GS70,GL70,GE70,FX70,FJ70,FC70,EV70,EO70,EH70,EA70,DT70,DM70,DF70,CY70,CR70,CK70,BW70,BP70,BI70,BB70,AU70,AN70,AG70,Z70,S70,L70,E70)</f>
        <v>9.544</v>
      </c>
      <c r="HW70" s="202">
        <f aca="true" t="shared" si="51" ref="HW70:HX133">HO70+HH70+HA70+GT70+GM70+GF70+FY70+FK70+FD70+EW70+EP70+EI70+EB70+DU70+DN70+DG70+CZ70+CS70+CL70+BX70+BQ70+BJ70+BC70+AV70+AO70+AH70+AA70+T70+M70+F70</f>
        <v>15361.779999999999</v>
      </c>
      <c r="HX70" s="175">
        <f t="shared" si="51"/>
        <v>2312.88</v>
      </c>
      <c r="HY70" s="210">
        <f t="shared" si="40"/>
        <v>0.43718592964824127</v>
      </c>
      <c r="HZ70" s="175">
        <f t="shared" si="41"/>
        <v>260.2824790619766</v>
      </c>
      <c r="IA70" s="183">
        <f aca="true" t="shared" si="52" ref="IA70:IA133">HZ70*3.85</f>
        <v>1002.0875443886098</v>
      </c>
      <c r="IB70" s="194"/>
      <c r="IC70" s="211">
        <f t="shared" si="36"/>
        <v>8532.73</v>
      </c>
      <c r="ID70" s="212">
        <f t="shared" si="42"/>
        <v>7400.200000000001</v>
      </c>
      <c r="IE70" s="175">
        <f t="shared" si="38"/>
        <v>1131.01</v>
      </c>
      <c r="IF70" s="176">
        <f t="shared" si="43"/>
        <v>1386.58</v>
      </c>
      <c r="IG70" s="187"/>
      <c r="IH70" s="211">
        <f t="shared" si="44"/>
        <v>298.25800670016747</v>
      </c>
      <c r="II70" s="176">
        <f t="shared" si="45"/>
        <v>-147.01551088777205</v>
      </c>
    </row>
    <row r="71" spans="1:243" s="171" customFormat="1" ht="12.75">
      <c r="A71" s="171" t="s">
        <v>45</v>
      </c>
      <c r="B71" s="172" t="s">
        <v>122</v>
      </c>
      <c r="C71" s="171">
        <v>5.97</v>
      </c>
      <c r="D71" s="208"/>
      <c r="E71" s="209"/>
      <c r="F71" s="8"/>
      <c r="G71" s="8"/>
      <c r="H71" s="8"/>
      <c r="I71" s="8"/>
      <c r="J71" s="186"/>
      <c r="K71" s="208"/>
      <c r="L71" s="209"/>
      <c r="M71" s="8"/>
      <c r="N71" s="8"/>
      <c r="O71" s="8"/>
      <c r="P71" s="8"/>
      <c r="Q71" s="186"/>
      <c r="R71" s="261"/>
      <c r="S71" s="262"/>
      <c r="T71" s="8"/>
      <c r="U71" s="8"/>
      <c r="V71" s="8"/>
      <c r="W71" s="8"/>
      <c r="X71" s="186"/>
      <c r="Y71" s="208"/>
      <c r="Z71" s="209"/>
      <c r="AA71" s="8"/>
      <c r="AB71" s="8"/>
      <c r="AC71" s="8"/>
      <c r="AD71" s="8"/>
      <c r="AE71" s="186"/>
      <c r="AF71" s="261"/>
      <c r="AG71" s="262"/>
      <c r="AH71" s="262"/>
      <c r="AI71" s="262"/>
      <c r="AJ71" s="262"/>
      <c r="AK71" s="262"/>
      <c r="AL71" s="263"/>
      <c r="AM71" s="208"/>
      <c r="AN71" s="209"/>
      <c r="AO71" s="8"/>
      <c r="AP71" s="8"/>
      <c r="AQ71" s="8"/>
      <c r="AR71" s="8"/>
      <c r="AS71" s="186"/>
      <c r="AT71" s="216"/>
      <c r="AU71" s="217"/>
      <c r="AV71" s="8"/>
      <c r="AW71" s="8"/>
      <c r="AX71" s="8"/>
      <c r="AY71" s="8"/>
      <c r="AZ71" s="186"/>
      <c r="BA71" s="216"/>
      <c r="BB71" s="217"/>
      <c r="BC71" s="8"/>
      <c r="BD71" s="8"/>
      <c r="BE71" s="8"/>
      <c r="BF71" s="8"/>
      <c r="BG71" s="186"/>
      <c r="BH71" s="179"/>
      <c r="BI71" s="180"/>
      <c r="BJ71" s="8"/>
      <c r="BK71" s="8"/>
      <c r="BL71" s="8"/>
      <c r="BM71" s="8"/>
      <c r="BN71" s="186"/>
      <c r="BO71" s="216"/>
      <c r="BP71" s="217"/>
      <c r="BQ71" s="8"/>
      <c r="BR71" s="8"/>
      <c r="BS71" s="8"/>
      <c r="BT71" s="8"/>
      <c r="BU71" s="8"/>
      <c r="BV71" s="216"/>
      <c r="BW71" s="217"/>
      <c r="BX71" s="8"/>
      <c r="BY71" s="8"/>
      <c r="BZ71" s="218"/>
      <c r="CA71" s="8"/>
      <c r="CB71" s="186"/>
      <c r="CC71" s="175"/>
      <c r="CD71" s="182">
        <f t="shared" si="39"/>
        <v>0</v>
      </c>
      <c r="CE71" s="175">
        <f t="shared" si="39"/>
        <v>0</v>
      </c>
      <c r="CF71" s="174"/>
      <c r="CG71" s="175">
        <f t="shared" si="46"/>
        <v>0</v>
      </c>
      <c r="CH71" s="183">
        <f t="shared" si="47"/>
        <v>0</v>
      </c>
      <c r="CI71" s="8"/>
      <c r="CJ71" s="216"/>
      <c r="CK71" s="217"/>
      <c r="CL71" s="8"/>
      <c r="CM71" s="8"/>
      <c r="CN71" s="218"/>
      <c r="CO71" s="8"/>
      <c r="CP71" s="186"/>
      <c r="CQ71" s="216"/>
      <c r="CR71" s="217"/>
      <c r="CS71" s="8"/>
      <c r="CT71" s="8"/>
      <c r="CU71" s="218"/>
      <c r="CV71" s="8"/>
      <c r="CW71" s="186"/>
      <c r="CX71" s="216"/>
      <c r="CY71" s="217"/>
      <c r="CZ71" s="8"/>
      <c r="DA71" s="8"/>
      <c r="DB71" s="8"/>
      <c r="DC71" s="8"/>
      <c r="DD71" s="186"/>
      <c r="DE71" s="208"/>
      <c r="DF71" s="209"/>
      <c r="DG71" s="8"/>
      <c r="DH71" s="8"/>
      <c r="DI71" s="8"/>
      <c r="DJ71" s="8"/>
      <c r="DK71" s="186"/>
      <c r="DL71" s="208"/>
      <c r="DM71" s="209"/>
      <c r="DN71" s="8"/>
      <c r="DO71" s="8"/>
      <c r="DP71" s="8"/>
      <c r="DQ71" s="8"/>
      <c r="DR71" s="186"/>
      <c r="DS71" s="185"/>
      <c r="DT71" s="8"/>
      <c r="DU71" s="8"/>
      <c r="DV71" s="8"/>
      <c r="DW71" s="8"/>
      <c r="DX71" s="8"/>
      <c r="DY71" s="186"/>
      <c r="DZ71" s="185"/>
      <c r="EA71" s="8"/>
      <c r="EB71" s="8"/>
      <c r="EC71" s="8"/>
      <c r="ED71" s="8"/>
      <c r="EE71" s="8"/>
      <c r="EF71" s="186"/>
      <c r="EG71" s="233">
        <v>8.26</v>
      </c>
      <c r="EH71" s="234">
        <v>9.22</v>
      </c>
      <c r="EI71" s="175">
        <v>1190.36</v>
      </c>
      <c r="EJ71" s="175">
        <v>144.08</v>
      </c>
      <c r="EK71" s="175">
        <v>0</v>
      </c>
      <c r="EL71" s="175">
        <v>1760.39</v>
      </c>
      <c r="EM71" s="176">
        <v>207.88</v>
      </c>
      <c r="EN71" s="174">
        <v>7.93</v>
      </c>
      <c r="EO71" s="174">
        <v>8.93</v>
      </c>
      <c r="EP71" s="175">
        <v>200.71</v>
      </c>
      <c r="EQ71" s="259">
        <v>409.66</v>
      </c>
      <c r="ER71" s="175">
        <v>0</v>
      </c>
      <c r="ES71" s="175">
        <v>3351.7</v>
      </c>
      <c r="ET71" s="259">
        <v>409.66</v>
      </c>
      <c r="EU71" s="173">
        <v>7.87</v>
      </c>
      <c r="EV71" s="174">
        <v>9.05</v>
      </c>
      <c r="EW71" s="175">
        <v>1627.57</v>
      </c>
      <c r="EX71" s="175">
        <v>206.82</v>
      </c>
      <c r="EY71" s="175">
        <v>0</v>
      </c>
      <c r="EZ71" s="175">
        <v>4979.18</v>
      </c>
      <c r="FA71" s="176">
        <v>618</v>
      </c>
      <c r="FB71" s="173">
        <v>7.75</v>
      </c>
      <c r="FC71" s="174">
        <v>8.97</v>
      </c>
      <c r="FD71" s="175">
        <v>1552.47</v>
      </c>
      <c r="FE71" s="175">
        <v>200.34</v>
      </c>
      <c r="FF71" s="175">
        <v>0</v>
      </c>
      <c r="FG71" s="175">
        <v>6531.61</v>
      </c>
      <c r="FH71" s="175">
        <v>819.58</v>
      </c>
      <c r="FI71" s="173">
        <v>7.83</v>
      </c>
      <c r="FJ71" s="174">
        <v>9.17</v>
      </c>
      <c r="FK71" s="175">
        <v>1088.31</v>
      </c>
      <c r="FL71" s="175">
        <v>139.02</v>
      </c>
      <c r="FM71" s="175">
        <v>0</v>
      </c>
      <c r="FN71" s="175">
        <v>7620</v>
      </c>
      <c r="FO71" s="176">
        <v>959.64</v>
      </c>
      <c r="FP71" s="8"/>
      <c r="FQ71" s="182">
        <f t="shared" si="28"/>
        <v>5659.42</v>
      </c>
      <c r="FR71" s="175">
        <f t="shared" si="28"/>
        <v>1099.92</v>
      </c>
      <c r="FS71" s="174">
        <f t="shared" si="24"/>
        <v>5.145301476471015</v>
      </c>
      <c r="FT71" s="175">
        <f t="shared" si="25"/>
        <v>-151.9434505862647</v>
      </c>
      <c r="FU71" s="183">
        <f t="shared" si="48"/>
        <v>-592.5794572864323</v>
      </c>
      <c r="FV71" s="8"/>
      <c r="FW71" s="173">
        <v>7.59</v>
      </c>
      <c r="FX71" s="174">
        <v>9.01</v>
      </c>
      <c r="FY71" s="175">
        <v>2122.75</v>
      </c>
      <c r="FZ71" s="175">
        <v>279.6</v>
      </c>
      <c r="GA71" s="175">
        <v>0</v>
      </c>
      <c r="GB71" s="175">
        <v>9742.62</v>
      </c>
      <c r="GC71" s="176">
        <v>1241.3</v>
      </c>
      <c r="GD71" s="173">
        <v>7.56</v>
      </c>
      <c r="GE71" s="174">
        <v>8.83</v>
      </c>
      <c r="GF71" s="175">
        <v>1459.75</v>
      </c>
      <c r="GG71" s="175">
        <v>193.14</v>
      </c>
      <c r="GH71" s="175"/>
      <c r="GI71" s="175">
        <v>11202.37</v>
      </c>
      <c r="GJ71" s="175">
        <v>1435.64</v>
      </c>
      <c r="GK71" s="173">
        <v>7.71</v>
      </c>
      <c r="GL71" s="174">
        <v>9.04</v>
      </c>
      <c r="GM71" s="175">
        <v>1183.02</v>
      </c>
      <c r="GN71" s="175">
        <v>153.33</v>
      </c>
      <c r="GO71" s="175">
        <v>0</v>
      </c>
      <c r="GP71" s="175">
        <v>12385.31</v>
      </c>
      <c r="GQ71" s="176">
        <v>1590.31</v>
      </c>
      <c r="GR71" s="173">
        <v>7.92</v>
      </c>
      <c r="GS71" s="174">
        <v>8.96</v>
      </c>
      <c r="GT71" s="175">
        <v>1245.04</v>
      </c>
      <c r="GU71" s="175">
        <v>157.25</v>
      </c>
      <c r="GV71" s="175">
        <v>0</v>
      </c>
      <c r="GW71" s="175">
        <v>13630.19</v>
      </c>
      <c r="GX71" s="175">
        <v>1748.4</v>
      </c>
      <c r="GY71" s="173">
        <v>7.94</v>
      </c>
      <c r="GZ71" s="174">
        <v>8.85</v>
      </c>
      <c r="HA71" s="175">
        <v>1422.71</v>
      </c>
      <c r="HB71" s="175">
        <v>179.09</v>
      </c>
      <c r="HC71" s="175"/>
      <c r="HD71" s="175">
        <v>15052.88</v>
      </c>
      <c r="HE71" s="176">
        <v>1928.49</v>
      </c>
      <c r="HF71" s="173">
        <v>7.02</v>
      </c>
      <c r="HG71" s="174">
        <v>7.8</v>
      </c>
      <c r="HH71" s="175">
        <v>1183.07</v>
      </c>
      <c r="HI71" s="175">
        <v>168.6</v>
      </c>
      <c r="HJ71" s="175">
        <v>0</v>
      </c>
      <c r="HK71" s="175">
        <v>16235.95</v>
      </c>
      <c r="HL71" s="175">
        <v>2098.04</v>
      </c>
      <c r="HM71" s="173">
        <v>6.11</v>
      </c>
      <c r="HN71" s="174">
        <v>6.74</v>
      </c>
      <c r="HO71" s="175">
        <v>1487.52</v>
      </c>
      <c r="HP71" s="175">
        <v>243.6</v>
      </c>
      <c r="HQ71" s="175">
        <v>0</v>
      </c>
      <c r="HR71" s="175">
        <v>17723.31</v>
      </c>
      <c r="HS71" s="176">
        <v>2342.59</v>
      </c>
      <c r="HT71" s="8"/>
      <c r="HU71" s="173">
        <f t="shared" si="49"/>
        <v>7.624166666666668</v>
      </c>
      <c r="HV71" s="174">
        <f t="shared" si="50"/>
        <v>8.714166666666666</v>
      </c>
      <c r="HW71" s="202">
        <f t="shared" si="51"/>
        <v>15763.279999999999</v>
      </c>
      <c r="HX71" s="175">
        <f t="shared" si="51"/>
        <v>2474.5299999999997</v>
      </c>
      <c r="HY71" s="210">
        <f t="shared" si="40"/>
        <v>0.27707984366275856</v>
      </c>
      <c r="HZ71" s="175">
        <f t="shared" si="41"/>
        <v>165.88541038526</v>
      </c>
      <c r="IA71" s="183">
        <f t="shared" si="52"/>
        <v>638.658829983251</v>
      </c>
      <c r="IB71" s="194"/>
      <c r="IC71" s="211">
        <f t="shared" si="36"/>
        <v>6531.61</v>
      </c>
      <c r="ID71" s="212">
        <f t="shared" si="42"/>
        <v>5659.419999999999</v>
      </c>
      <c r="IE71" s="175">
        <f t="shared" si="38"/>
        <v>959.64</v>
      </c>
      <c r="IF71" s="176">
        <f t="shared" si="43"/>
        <v>1099.92</v>
      </c>
      <c r="IG71" s="187"/>
      <c r="IH71" s="211">
        <f t="shared" si="44"/>
        <v>134.4320268006701</v>
      </c>
      <c r="II71" s="176">
        <f t="shared" si="45"/>
        <v>-151.94345058626482</v>
      </c>
    </row>
    <row r="72" spans="1:243" s="171" customFormat="1" ht="12.75">
      <c r="A72" s="171" t="s">
        <v>45</v>
      </c>
      <c r="B72" s="172" t="s">
        <v>123</v>
      </c>
      <c r="C72" s="171">
        <v>5.97</v>
      </c>
      <c r="D72" s="208"/>
      <c r="E72" s="209"/>
      <c r="F72" s="8"/>
      <c r="G72" s="8"/>
      <c r="H72" s="8"/>
      <c r="I72" s="8"/>
      <c r="J72" s="186"/>
      <c r="K72" s="208"/>
      <c r="L72" s="209"/>
      <c r="M72" s="8"/>
      <c r="N72" s="8"/>
      <c r="O72" s="8"/>
      <c r="P72" s="8"/>
      <c r="Q72" s="186"/>
      <c r="R72" s="261"/>
      <c r="S72" s="262"/>
      <c r="T72" s="8"/>
      <c r="U72" s="8"/>
      <c r="V72" s="8"/>
      <c r="W72" s="8"/>
      <c r="X72" s="186"/>
      <c r="Y72" s="208"/>
      <c r="Z72" s="209"/>
      <c r="AA72" s="8"/>
      <c r="AB72" s="8"/>
      <c r="AC72" s="8"/>
      <c r="AD72" s="8"/>
      <c r="AE72" s="186"/>
      <c r="AF72" s="261"/>
      <c r="AG72" s="262"/>
      <c r="AH72" s="262"/>
      <c r="AI72" s="262"/>
      <c r="AJ72" s="262"/>
      <c r="AK72" s="262"/>
      <c r="AL72" s="263"/>
      <c r="AM72" s="208"/>
      <c r="AN72" s="209"/>
      <c r="AO72" s="8"/>
      <c r="AP72" s="8"/>
      <c r="AQ72" s="8"/>
      <c r="AR72" s="8"/>
      <c r="AS72" s="186"/>
      <c r="AT72" s="216"/>
      <c r="AU72" s="217"/>
      <c r="AV72" s="8"/>
      <c r="AW72" s="8"/>
      <c r="AX72" s="8"/>
      <c r="AY72" s="8"/>
      <c r="AZ72" s="186"/>
      <c r="BA72" s="216"/>
      <c r="BB72" s="217"/>
      <c r="BC72" s="8"/>
      <c r="BD72" s="8"/>
      <c r="BE72" s="8"/>
      <c r="BF72" s="8"/>
      <c r="BG72" s="186"/>
      <c r="BH72" s="179"/>
      <c r="BI72" s="180"/>
      <c r="BJ72" s="8"/>
      <c r="BK72" s="8"/>
      <c r="BL72" s="8"/>
      <c r="BM72" s="8"/>
      <c r="BN72" s="186"/>
      <c r="BO72" s="216"/>
      <c r="BP72" s="217"/>
      <c r="BQ72" s="8"/>
      <c r="BR72" s="8"/>
      <c r="BS72" s="8"/>
      <c r="BT72" s="8"/>
      <c r="BU72" s="8"/>
      <c r="BV72" s="216"/>
      <c r="BW72" s="217"/>
      <c r="BX72" s="8"/>
      <c r="BY72" s="8"/>
      <c r="BZ72" s="218"/>
      <c r="CA72" s="8"/>
      <c r="CB72" s="186"/>
      <c r="CC72" s="175"/>
      <c r="CD72" s="182">
        <f t="shared" si="39"/>
        <v>0</v>
      </c>
      <c r="CE72" s="175">
        <f t="shared" si="39"/>
        <v>0</v>
      </c>
      <c r="CF72" s="174"/>
      <c r="CG72" s="175">
        <f t="shared" si="46"/>
        <v>0</v>
      </c>
      <c r="CH72" s="183">
        <f t="shared" si="47"/>
        <v>0</v>
      </c>
      <c r="CI72" s="8"/>
      <c r="CJ72" s="216"/>
      <c r="CK72" s="217"/>
      <c r="CL72" s="8"/>
      <c r="CM72" s="8"/>
      <c r="CN72" s="218"/>
      <c r="CO72" s="8"/>
      <c r="CP72" s="186"/>
      <c r="CQ72" s="216"/>
      <c r="CR72" s="217"/>
      <c r="CS72" s="8"/>
      <c r="CT72" s="8"/>
      <c r="CU72" s="218"/>
      <c r="CV72" s="8"/>
      <c r="CW72" s="186"/>
      <c r="CX72" s="216"/>
      <c r="CY72" s="217"/>
      <c r="CZ72" s="8"/>
      <c r="DA72" s="8"/>
      <c r="DB72" s="8"/>
      <c r="DC72" s="8"/>
      <c r="DD72" s="186"/>
      <c r="DE72" s="208"/>
      <c r="DF72" s="209"/>
      <c r="DG72" s="8"/>
      <c r="DH72" s="8"/>
      <c r="DI72" s="8"/>
      <c r="DJ72" s="8"/>
      <c r="DK72" s="186"/>
      <c r="DL72" s="208"/>
      <c r="DM72" s="209"/>
      <c r="DN72" s="8"/>
      <c r="DO72" s="8"/>
      <c r="DP72" s="8"/>
      <c r="DQ72" s="8"/>
      <c r="DR72" s="186"/>
      <c r="DS72" s="185"/>
      <c r="DT72" s="8"/>
      <c r="DU72" s="8"/>
      <c r="DV72" s="8"/>
      <c r="DW72" s="8"/>
      <c r="DX72" s="8"/>
      <c r="DY72" s="186"/>
      <c r="DZ72" s="185"/>
      <c r="EA72" s="8"/>
      <c r="EB72" s="8"/>
      <c r="EC72" s="8"/>
      <c r="ED72" s="8"/>
      <c r="EE72" s="8"/>
      <c r="EF72" s="186"/>
      <c r="EG72" s="233">
        <v>9.69</v>
      </c>
      <c r="EH72" s="234">
        <v>10.58</v>
      </c>
      <c r="EI72" s="175">
        <v>1816.89</v>
      </c>
      <c r="EJ72" s="175">
        <v>187.54</v>
      </c>
      <c r="EK72" s="175">
        <v>0</v>
      </c>
      <c r="EL72" s="175">
        <v>2630.06</v>
      </c>
      <c r="EM72" s="176">
        <v>273.62</v>
      </c>
      <c r="EN72" s="174">
        <v>8.94</v>
      </c>
      <c r="EO72" s="174">
        <v>9.9</v>
      </c>
      <c r="EP72" s="175">
        <v>797.03</v>
      </c>
      <c r="EQ72" s="175">
        <v>89.12</v>
      </c>
      <c r="ER72" s="175">
        <v>0</v>
      </c>
      <c r="ES72" s="175">
        <v>3427.04</v>
      </c>
      <c r="ET72" s="175">
        <v>363.34</v>
      </c>
      <c r="EU72" s="173">
        <v>8.73</v>
      </c>
      <c r="EV72" s="174">
        <v>9.99</v>
      </c>
      <c r="EW72" s="175">
        <v>1140.82</v>
      </c>
      <c r="EX72" s="175">
        <v>130.62</v>
      </c>
      <c r="EY72" s="175">
        <v>0</v>
      </c>
      <c r="EZ72" s="175">
        <v>4567.81</v>
      </c>
      <c r="FA72" s="176">
        <v>494.97</v>
      </c>
      <c r="FB72" s="173">
        <v>8.36</v>
      </c>
      <c r="FC72" s="174">
        <v>9.54</v>
      </c>
      <c r="FD72" s="175">
        <v>1532.01</v>
      </c>
      <c r="FE72" s="175">
        <v>183.26</v>
      </c>
      <c r="FF72" s="175">
        <v>0</v>
      </c>
      <c r="FG72" s="175">
        <v>6099.71</v>
      </c>
      <c r="FH72" s="175">
        <v>679.7</v>
      </c>
      <c r="FI72" s="173">
        <v>8.18</v>
      </c>
      <c r="FJ72" s="174">
        <v>9.34</v>
      </c>
      <c r="FK72" s="175">
        <v>1012.74</v>
      </c>
      <c r="FL72" s="175">
        <v>123.88</v>
      </c>
      <c r="FM72" s="175">
        <v>0</v>
      </c>
      <c r="FN72" s="175">
        <v>7112.39</v>
      </c>
      <c r="FO72" s="176">
        <v>804.5</v>
      </c>
      <c r="FP72" s="8"/>
      <c r="FQ72" s="182">
        <f t="shared" si="28"/>
        <v>6299.49</v>
      </c>
      <c r="FR72" s="175">
        <f t="shared" si="28"/>
        <v>714.42</v>
      </c>
      <c r="FS72" s="174">
        <f t="shared" si="24"/>
        <v>8.817628285882254</v>
      </c>
      <c r="FT72" s="175">
        <f t="shared" si="25"/>
        <v>340.77095477386945</v>
      </c>
      <c r="FU72" s="183">
        <f t="shared" si="48"/>
        <v>1329.0067236180907</v>
      </c>
      <c r="FV72" s="8"/>
      <c r="FW72" s="173">
        <v>8.46</v>
      </c>
      <c r="FX72" s="174">
        <v>9.67</v>
      </c>
      <c r="FY72" s="175">
        <v>977.94</v>
      </c>
      <c r="FZ72" s="175">
        <v>115.64</v>
      </c>
      <c r="GA72" s="175">
        <v>0</v>
      </c>
      <c r="GB72" s="175">
        <v>8090.2</v>
      </c>
      <c r="GC72" s="176">
        <v>920.78</v>
      </c>
      <c r="GD72" s="173">
        <v>8.25</v>
      </c>
      <c r="GE72" s="174">
        <v>9.31</v>
      </c>
      <c r="GF72" s="175">
        <v>1338.74</v>
      </c>
      <c r="GG72" s="175">
        <v>162.23</v>
      </c>
      <c r="GH72" s="175"/>
      <c r="GI72" s="175">
        <v>9428.92</v>
      </c>
      <c r="GJ72" s="175">
        <v>1084.11</v>
      </c>
      <c r="GK72" s="173">
        <v>8.28</v>
      </c>
      <c r="GL72" s="174">
        <v>9.59</v>
      </c>
      <c r="GM72" s="175">
        <v>1170.57</v>
      </c>
      <c r="GN72" s="175">
        <v>141.42</v>
      </c>
      <c r="GO72" s="175">
        <v>0</v>
      </c>
      <c r="GP72" s="175">
        <v>10599.44</v>
      </c>
      <c r="GQ72" s="176">
        <v>1226.43</v>
      </c>
      <c r="GR72" s="173">
        <v>8.89</v>
      </c>
      <c r="GS72" s="174">
        <v>10.13</v>
      </c>
      <c r="GT72" s="175">
        <v>1503.24</v>
      </c>
      <c r="GU72" s="175">
        <v>168.99</v>
      </c>
      <c r="GV72" s="175">
        <v>0</v>
      </c>
      <c r="GW72" s="175">
        <v>12102.62</v>
      </c>
      <c r="GX72" s="175">
        <v>1396.06</v>
      </c>
      <c r="GY72" s="173">
        <v>8.95</v>
      </c>
      <c r="GZ72" s="174">
        <v>10.05</v>
      </c>
      <c r="HA72" s="175">
        <v>1707.61</v>
      </c>
      <c r="HB72" s="175">
        <v>190.74</v>
      </c>
      <c r="HC72" s="175"/>
      <c r="HD72" s="175">
        <v>13810.27</v>
      </c>
      <c r="HE72" s="176">
        <v>1588.17</v>
      </c>
      <c r="HF72" s="173">
        <v>9.05</v>
      </c>
      <c r="HG72" s="174">
        <v>10.18</v>
      </c>
      <c r="HH72" s="175">
        <v>1931.82</v>
      </c>
      <c r="HI72" s="175">
        <v>213.54</v>
      </c>
      <c r="HJ72" s="175">
        <v>0</v>
      </c>
      <c r="HK72" s="175">
        <v>15742.06</v>
      </c>
      <c r="HL72" s="175">
        <v>1802.81</v>
      </c>
      <c r="HM72" s="173">
        <v>9.44</v>
      </c>
      <c r="HN72" s="174">
        <v>10.76</v>
      </c>
      <c r="HO72" s="175">
        <v>1860.58</v>
      </c>
      <c r="HP72" s="175">
        <v>197.06</v>
      </c>
      <c r="HQ72" s="175">
        <v>0</v>
      </c>
      <c r="HR72" s="175">
        <v>17602.5</v>
      </c>
      <c r="HS72" s="176">
        <v>2001.22</v>
      </c>
      <c r="HT72" s="8"/>
      <c r="HU72" s="173">
        <f t="shared" si="49"/>
        <v>8.768333333333333</v>
      </c>
      <c r="HV72" s="174">
        <f t="shared" si="50"/>
        <v>9.92</v>
      </c>
      <c r="HW72" s="202">
        <f t="shared" si="51"/>
        <v>16789.99</v>
      </c>
      <c r="HX72" s="175">
        <f t="shared" si="51"/>
        <v>1904.04</v>
      </c>
      <c r="HY72" s="210">
        <f t="shared" si="40"/>
        <v>0.46873255164712446</v>
      </c>
      <c r="HZ72" s="175">
        <f t="shared" si="41"/>
        <v>908.3536348408716</v>
      </c>
      <c r="IA72" s="183">
        <f t="shared" si="52"/>
        <v>3497.1614941373555</v>
      </c>
      <c r="IB72" s="194"/>
      <c r="IC72" s="211">
        <f t="shared" si="36"/>
        <v>6099.71</v>
      </c>
      <c r="ID72" s="212">
        <f t="shared" si="42"/>
        <v>6299.49</v>
      </c>
      <c r="IE72" s="175">
        <f t="shared" si="38"/>
        <v>804.5</v>
      </c>
      <c r="IF72" s="176">
        <f t="shared" si="43"/>
        <v>714.42</v>
      </c>
      <c r="IG72" s="175"/>
      <c r="IH72" s="211">
        <f t="shared" si="44"/>
        <v>217.22696817420444</v>
      </c>
      <c r="II72" s="176">
        <f t="shared" si="45"/>
        <v>340.77095477386945</v>
      </c>
    </row>
    <row r="73" spans="1:243" s="171" customFormat="1" ht="12.75">
      <c r="A73" s="171" t="s">
        <v>45</v>
      </c>
      <c r="B73" s="172" t="s">
        <v>124</v>
      </c>
      <c r="C73" s="171">
        <v>5.97</v>
      </c>
      <c r="D73" s="208"/>
      <c r="E73" s="209"/>
      <c r="F73" s="8"/>
      <c r="G73" s="8"/>
      <c r="H73" s="8"/>
      <c r="I73" s="8"/>
      <c r="J73" s="186"/>
      <c r="K73" s="208"/>
      <c r="L73" s="209"/>
      <c r="M73" s="8"/>
      <c r="N73" s="8"/>
      <c r="O73" s="8"/>
      <c r="P73" s="8"/>
      <c r="Q73" s="186"/>
      <c r="R73" s="261"/>
      <c r="S73" s="262"/>
      <c r="T73" s="8"/>
      <c r="U73" s="8"/>
      <c r="V73" s="8"/>
      <c r="W73" s="8"/>
      <c r="X73" s="186"/>
      <c r="Y73" s="208"/>
      <c r="Z73" s="209"/>
      <c r="AA73" s="8"/>
      <c r="AB73" s="8"/>
      <c r="AC73" s="8"/>
      <c r="AD73" s="8"/>
      <c r="AE73" s="186"/>
      <c r="AF73" s="261"/>
      <c r="AG73" s="262"/>
      <c r="AH73" s="262"/>
      <c r="AI73" s="262"/>
      <c r="AJ73" s="262"/>
      <c r="AK73" s="262"/>
      <c r="AL73" s="263"/>
      <c r="AM73" s="208"/>
      <c r="AN73" s="209"/>
      <c r="AO73" s="8"/>
      <c r="AP73" s="8"/>
      <c r="AQ73" s="8"/>
      <c r="AR73" s="8"/>
      <c r="AS73" s="186"/>
      <c r="AT73" s="216"/>
      <c r="AU73" s="217"/>
      <c r="AV73" s="8"/>
      <c r="AW73" s="8"/>
      <c r="AX73" s="8"/>
      <c r="AY73" s="8"/>
      <c r="AZ73" s="186"/>
      <c r="BA73" s="216"/>
      <c r="BB73" s="217"/>
      <c r="BC73" s="8"/>
      <c r="BD73" s="8"/>
      <c r="BE73" s="8"/>
      <c r="BF73" s="8"/>
      <c r="BG73" s="186"/>
      <c r="BH73" s="179"/>
      <c r="BI73" s="180"/>
      <c r="BJ73" s="8"/>
      <c r="BK73" s="8"/>
      <c r="BL73" s="8"/>
      <c r="BM73" s="8"/>
      <c r="BN73" s="186"/>
      <c r="BO73" s="216"/>
      <c r="BP73" s="217"/>
      <c r="BQ73" s="8"/>
      <c r="BR73" s="8"/>
      <c r="BS73" s="8"/>
      <c r="BT73" s="8"/>
      <c r="BU73" s="8"/>
      <c r="BV73" s="216"/>
      <c r="BW73" s="217"/>
      <c r="BX73" s="8"/>
      <c r="BY73" s="8"/>
      <c r="BZ73" s="218"/>
      <c r="CA73" s="8"/>
      <c r="CB73" s="186"/>
      <c r="CC73" s="175"/>
      <c r="CD73" s="182">
        <f t="shared" si="39"/>
        <v>0</v>
      </c>
      <c r="CE73" s="175">
        <f t="shared" si="39"/>
        <v>0</v>
      </c>
      <c r="CF73" s="174"/>
      <c r="CG73" s="175">
        <f t="shared" si="46"/>
        <v>0</v>
      </c>
      <c r="CH73" s="183">
        <f t="shared" si="47"/>
        <v>0</v>
      </c>
      <c r="CI73" s="8"/>
      <c r="CJ73" s="216"/>
      <c r="CK73" s="217"/>
      <c r="CL73" s="8"/>
      <c r="CM73" s="8"/>
      <c r="CN73" s="218"/>
      <c r="CO73" s="8"/>
      <c r="CP73" s="186"/>
      <c r="CQ73" s="216"/>
      <c r="CR73" s="217"/>
      <c r="CS73" s="8"/>
      <c r="CT73" s="8"/>
      <c r="CU73" s="218"/>
      <c r="CV73" s="8"/>
      <c r="CW73" s="186"/>
      <c r="CX73" s="216"/>
      <c r="CY73" s="217"/>
      <c r="CZ73" s="8"/>
      <c r="DA73" s="8"/>
      <c r="DB73" s="8"/>
      <c r="DC73" s="8"/>
      <c r="DD73" s="186"/>
      <c r="DE73" s="208"/>
      <c r="DF73" s="209"/>
      <c r="DG73" s="8"/>
      <c r="DH73" s="8"/>
      <c r="DI73" s="8"/>
      <c r="DJ73" s="8"/>
      <c r="DK73" s="186"/>
      <c r="DL73" s="208"/>
      <c r="DM73" s="209"/>
      <c r="DN73" s="8"/>
      <c r="DO73" s="8"/>
      <c r="DP73" s="8"/>
      <c r="DQ73" s="8"/>
      <c r="DR73" s="186"/>
      <c r="DS73" s="185"/>
      <c r="DT73" s="8"/>
      <c r="DU73" s="8"/>
      <c r="DV73" s="8"/>
      <c r="DW73" s="8"/>
      <c r="DX73" s="8"/>
      <c r="DY73" s="186"/>
      <c r="DZ73" s="185"/>
      <c r="EA73" s="8"/>
      <c r="EB73" s="8"/>
      <c r="EC73" s="8"/>
      <c r="ED73" s="8"/>
      <c r="EE73" s="8"/>
      <c r="EF73" s="186"/>
      <c r="EG73" s="233">
        <v>9.27</v>
      </c>
      <c r="EH73" s="234">
        <v>10.07</v>
      </c>
      <c r="EI73" s="175">
        <v>3221.62</v>
      </c>
      <c r="EJ73" s="175">
        <v>347.42</v>
      </c>
      <c r="EK73" s="175">
        <v>0</v>
      </c>
      <c r="EL73" s="175">
        <v>3221.29</v>
      </c>
      <c r="EM73" s="176">
        <v>349.25</v>
      </c>
      <c r="EN73" s="174">
        <v>8.28</v>
      </c>
      <c r="EO73" s="174">
        <v>9.21</v>
      </c>
      <c r="EP73" s="175">
        <v>1479.99</v>
      </c>
      <c r="EQ73" s="175">
        <v>178.69</v>
      </c>
      <c r="ER73" s="175">
        <v>0</v>
      </c>
      <c r="ES73" s="175">
        <v>4701.2</v>
      </c>
      <c r="ET73" s="175">
        <v>528.51</v>
      </c>
      <c r="EU73" s="173">
        <v>7.97</v>
      </c>
      <c r="EV73" s="174">
        <v>8.91</v>
      </c>
      <c r="EW73" s="175">
        <v>1668.04</v>
      </c>
      <c r="EX73" s="175">
        <v>209.37</v>
      </c>
      <c r="EY73" s="175">
        <v>0</v>
      </c>
      <c r="EZ73" s="175">
        <v>6369.27</v>
      </c>
      <c r="FA73" s="176">
        <v>738.95</v>
      </c>
      <c r="FB73" s="173">
        <v>7.88</v>
      </c>
      <c r="FC73" s="174">
        <v>8.81</v>
      </c>
      <c r="FD73" s="175">
        <v>1499.1</v>
      </c>
      <c r="FE73" s="175">
        <v>190.19</v>
      </c>
      <c r="FF73" s="175">
        <v>0</v>
      </c>
      <c r="FG73" s="175">
        <v>7868.31</v>
      </c>
      <c r="FH73" s="175">
        <v>930.18</v>
      </c>
      <c r="FI73" s="173">
        <v>7.77</v>
      </c>
      <c r="FJ73" s="174">
        <v>8.68</v>
      </c>
      <c r="FK73" s="175">
        <v>1066.62</v>
      </c>
      <c r="FL73" s="175">
        <v>137.3</v>
      </c>
      <c r="FM73" s="175">
        <v>0</v>
      </c>
      <c r="FN73" s="175">
        <v>8934.88</v>
      </c>
      <c r="FO73" s="176">
        <v>1068.09</v>
      </c>
      <c r="FP73" s="8"/>
      <c r="FQ73" s="182">
        <f t="shared" si="28"/>
        <v>8935.369999999999</v>
      </c>
      <c r="FR73" s="175">
        <f t="shared" si="28"/>
        <v>1062.97</v>
      </c>
      <c r="FS73" s="174">
        <f aca="true" t="shared" si="53" ref="FS73:FS136">FQ73/FR73</f>
        <v>8.406041562791046</v>
      </c>
      <c r="FT73" s="175">
        <f aca="true" t="shared" si="54" ref="FT73:FT136">(FQ73/C73)-FR73</f>
        <v>433.7418927973199</v>
      </c>
      <c r="FU73" s="183">
        <f t="shared" si="48"/>
        <v>1691.5933819095476</v>
      </c>
      <c r="FV73" s="8"/>
      <c r="FW73" s="173">
        <v>7.72</v>
      </c>
      <c r="FX73" s="174">
        <v>8.66</v>
      </c>
      <c r="FY73" s="175">
        <v>1773.14</v>
      </c>
      <c r="FZ73" s="175">
        <v>229.66</v>
      </c>
      <c r="GA73" s="175">
        <v>0</v>
      </c>
      <c r="GB73" s="175">
        <v>10707.83</v>
      </c>
      <c r="GC73" s="176">
        <v>1298.92</v>
      </c>
      <c r="GD73" s="173">
        <v>7.83</v>
      </c>
      <c r="GE73" s="174">
        <v>8.79</v>
      </c>
      <c r="GF73" s="175">
        <v>1506.99</v>
      </c>
      <c r="GG73" s="175">
        <v>192.47</v>
      </c>
      <c r="GH73" s="175"/>
      <c r="GI73" s="175">
        <v>12214.8</v>
      </c>
      <c r="GJ73" s="175">
        <v>1492.54</v>
      </c>
      <c r="GK73" s="173">
        <v>8.01</v>
      </c>
      <c r="GL73" s="174">
        <v>8.94</v>
      </c>
      <c r="GM73" s="175">
        <v>1161.13</v>
      </c>
      <c r="GN73" s="175">
        <v>144.96</v>
      </c>
      <c r="GO73" s="175">
        <v>0</v>
      </c>
      <c r="GP73" s="175">
        <v>13375.91</v>
      </c>
      <c r="GQ73" s="176">
        <v>1638.51</v>
      </c>
      <c r="GR73" s="173">
        <v>8.02</v>
      </c>
      <c r="GS73" s="174">
        <v>8.88</v>
      </c>
      <c r="GT73" s="175">
        <v>1428.42</v>
      </c>
      <c r="GU73" s="175">
        <v>177.98</v>
      </c>
      <c r="GV73" s="175">
        <v>0</v>
      </c>
      <c r="GW73" s="175">
        <v>14804.25</v>
      </c>
      <c r="GX73" s="175">
        <v>1817.19</v>
      </c>
      <c r="GY73" s="173">
        <v>8.04</v>
      </c>
      <c r="GZ73" s="174">
        <v>8.84</v>
      </c>
      <c r="HA73" s="175">
        <v>1627.99</v>
      </c>
      <c r="HB73" s="175">
        <v>202.35</v>
      </c>
      <c r="HC73" s="175"/>
      <c r="HD73" s="175">
        <v>16432.28</v>
      </c>
      <c r="HE73" s="176">
        <v>2020.51</v>
      </c>
      <c r="HF73" s="173">
        <v>8.3</v>
      </c>
      <c r="HG73" s="174">
        <v>9.4</v>
      </c>
      <c r="HH73" s="175">
        <v>1481.89</v>
      </c>
      <c r="HI73" s="175">
        <v>178.55</v>
      </c>
      <c r="HJ73" s="175">
        <v>0</v>
      </c>
      <c r="HK73" s="175">
        <v>17914.16</v>
      </c>
      <c r="HL73" s="175">
        <v>2200.09</v>
      </c>
      <c r="HM73" s="173">
        <v>8.4</v>
      </c>
      <c r="HN73" s="174">
        <v>9.56</v>
      </c>
      <c r="HO73" s="175">
        <v>1680.84</v>
      </c>
      <c r="HP73" s="175">
        <v>200.01</v>
      </c>
      <c r="HQ73" s="175">
        <v>0</v>
      </c>
      <c r="HR73" s="175">
        <v>19594.96</v>
      </c>
      <c r="HS73" s="176">
        <v>2401.15</v>
      </c>
      <c r="HT73" s="8"/>
      <c r="HU73" s="173">
        <f t="shared" si="49"/>
        <v>8.124166666666666</v>
      </c>
      <c r="HV73" s="174">
        <f t="shared" si="50"/>
        <v>9.0625</v>
      </c>
      <c r="HW73" s="202">
        <f t="shared" si="51"/>
        <v>19595.77</v>
      </c>
      <c r="HX73" s="175">
        <f t="shared" si="51"/>
        <v>2388.9500000000003</v>
      </c>
      <c r="HY73" s="210">
        <f t="shared" si="40"/>
        <v>0.36083193746510317</v>
      </c>
      <c r="HZ73" s="175">
        <f t="shared" si="41"/>
        <v>893.4235343383584</v>
      </c>
      <c r="IA73" s="183">
        <f t="shared" si="52"/>
        <v>3439.68060720268</v>
      </c>
      <c r="IB73" s="194"/>
      <c r="IC73" s="211">
        <f t="shared" si="36"/>
        <v>7868.31</v>
      </c>
      <c r="ID73" s="212">
        <f t="shared" si="42"/>
        <v>8935.369999999999</v>
      </c>
      <c r="IE73" s="175">
        <f t="shared" si="38"/>
        <v>1068.09</v>
      </c>
      <c r="IF73" s="176">
        <f t="shared" si="43"/>
        <v>1062.97</v>
      </c>
      <c r="IG73" s="175"/>
      <c r="IH73" s="211">
        <f t="shared" si="44"/>
        <v>249.8848743718595</v>
      </c>
      <c r="II73" s="176">
        <f t="shared" si="45"/>
        <v>433.7418927973199</v>
      </c>
    </row>
    <row r="74" spans="1:243" s="171" customFormat="1" ht="12.75">
      <c r="A74" s="171" t="s">
        <v>45</v>
      </c>
      <c r="B74" s="172" t="s">
        <v>125</v>
      </c>
      <c r="C74" s="171">
        <v>5.97</v>
      </c>
      <c r="D74" s="208"/>
      <c r="E74" s="209"/>
      <c r="F74" s="8"/>
      <c r="G74" s="8"/>
      <c r="H74" s="8"/>
      <c r="I74" s="8"/>
      <c r="J74" s="186"/>
      <c r="K74" s="208"/>
      <c r="L74" s="209"/>
      <c r="M74" s="8"/>
      <c r="N74" s="8"/>
      <c r="O74" s="8"/>
      <c r="P74" s="8"/>
      <c r="Q74" s="186"/>
      <c r="R74" s="261"/>
      <c r="S74" s="262"/>
      <c r="T74" s="8"/>
      <c r="U74" s="8"/>
      <c r="V74" s="8"/>
      <c r="W74" s="8"/>
      <c r="X74" s="186"/>
      <c r="Y74" s="208"/>
      <c r="Z74" s="209"/>
      <c r="AA74" s="8"/>
      <c r="AB74" s="8"/>
      <c r="AC74" s="8"/>
      <c r="AD74" s="8"/>
      <c r="AE74" s="186"/>
      <c r="AF74" s="261"/>
      <c r="AG74" s="262"/>
      <c r="AH74" s="262"/>
      <c r="AI74" s="262"/>
      <c r="AJ74" s="262"/>
      <c r="AK74" s="262"/>
      <c r="AL74" s="263"/>
      <c r="AM74" s="208"/>
      <c r="AN74" s="209"/>
      <c r="AO74" s="8"/>
      <c r="AP74" s="8"/>
      <c r="AQ74" s="8"/>
      <c r="AR74" s="8"/>
      <c r="AS74" s="186"/>
      <c r="AT74" s="216"/>
      <c r="AU74" s="217"/>
      <c r="AV74" s="8"/>
      <c r="AW74" s="8"/>
      <c r="AX74" s="8"/>
      <c r="AY74" s="8"/>
      <c r="AZ74" s="186"/>
      <c r="BA74" s="216"/>
      <c r="BB74" s="217"/>
      <c r="BC74" s="8"/>
      <c r="BD74" s="8"/>
      <c r="BE74" s="8"/>
      <c r="BF74" s="8"/>
      <c r="BG74" s="186"/>
      <c r="BH74" s="179"/>
      <c r="BI74" s="180"/>
      <c r="BJ74" s="8"/>
      <c r="BK74" s="8"/>
      <c r="BL74" s="8"/>
      <c r="BM74" s="8"/>
      <c r="BN74" s="186"/>
      <c r="BO74" s="216"/>
      <c r="BP74" s="217"/>
      <c r="BQ74" s="8"/>
      <c r="BR74" s="8"/>
      <c r="BS74" s="8"/>
      <c r="BT74" s="8"/>
      <c r="BU74" s="8"/>
      <c r="BV74" s="216"/>
      <c r="BW74" s="217"/>
      <c r="BX74" s="8"/>
      <c r="BY74" s="8"/>
      <c r="BZ74" s="218"/>
      <c r="CA74" s="8"/>
      <c r="CB74" s="186"/>
      <c r="CC74" s="175"/>
      <c r="CD74" s="182">
        <f t="shared" si="39"/>
        <v>0</v>
      </c>
      <c r="CE74" s="175">
        <f t="shared" si="39"/>
        <v>0</v>
      </c>
      <c r="CF74" s="174"/>
      <c r="CG74" s="175">
        <f t="shared" si="46"/>
        <v>0</v>
      </c>
      <c r="CH74" s="183">
        <f t="shared" si="47"/>
        <v>0</v>
      </c>
      <c r="CI74" s="8"/>
      <c r="CJ74" s="216"/>
      <c r="CK74" s="217"/>
      <c r="CL74" s="8"/>
      <c r="CM74" s="8"/>
      <c r="CN74" s="218"/>
      <c r="CO74" s="8"/>
      <c r="CP74" s="186"/>
      <c r="CQ74" s="216"/>
      <c r="CR74" s="217"/>
      <c r="CS74" s="8"/>
      <c r="CT74" s="8"/>
      <c r="CU74" s="218"/>
      <c r="CV74" s="8"/>
      <c r="CW74" s="186"/>
      <c r="CX74" s="216"/>
      <c r="CY74" s="217"/>
      <c r="CZ74" s="8"/>
      <c r="DA74" s="8"/>
      <c r="DB74" s="8"/>
      <c r="DC74" s="8"/>
      <c r="DD74" s="186"/>
      <c r="DE74" s="208"/>
      <c r="DF74" s="209"/>
      <c r="DG74" s="8"/>
      <c r="DH74" s="8"/>
      <c r="DI74" s="8"/>
      <c r="DJ74" s="8"/>
      <c r="DK74" s="186"/>
      <c r="DL74" s="208"/>
      <c r="DM74" s="209"/>
      <c r="DN74" s="8"/>
      <c r="DO74" s="8"/>
      <c r="DP74" s="8"/>
      <c r="DQ74" s="8"/>
      <c r="DR74" s="186"/>
      <c r="DS74" s="185"/>
      <c r="DT74" s="8"/>
      <c r="DU74" s="8"/>
      <c r="DV74" s="8"/>
      <c r="DW74" s="8"/>
      <c r="DX74" s="8"/>
      <c r="DY74" s="186"/>
      <c r="DZ74" s="185"/>
      <c r="EA74" s="8"/>
      <c r="EB74" s="8"/>
      <c r="EC74" s="8"/>
      <c r="ED74" s="8"/>
      <c r="EE74" s="8"/>
      <c r="EF74" s="186"/>
      <c r="EG74" s="233">
        <v>10.02</v>
      </c>
      <c r="EH74" s="234">
        <v>10.89</v>
      </c>
      <c r="EI74" s="175">
        <v>3185.74</v>
      </c>
      <c r="EJ74" s="175">
        <v>318.05</v>
      </c>
      <c r="EK74" s="175">
        <v>0</v>
      </c>
      <c r="EL74" s="175">
        <v>3185.7</v>
      </c>
      <c r="EM74" s="176">
        <v>319.44</v>
      </c>
      <c r="EN74" s="174">
        <v>10.22</v>
      </c>
      <c r="EO74" s="174">
        <v>11.37</v>
      </c>
      <c r="EP74" s="175">
        <v>1639.79</v>
      </c>
      <c r="EQ74" s="175">
        <v>160.43</v>
      </c>
      <c r="ER74" s="175">
        <v>0</v>
      </c>
      <c r="ES74" s="175">
        <v>4825.47</v>
      </c>
      <c r="ET74" s="175">
        <v>481.24</v>
      </c>
      <c r="EU74" s="173">
        <v>10.14</v>
      </c>
      <c r="EV74" s="174">
        <v>11.19</v>
      </c>
      <c r="EW74" s="175">
        <v>2143.05</v>
      </c>
      <c r="EX74" s="175">
        <v>211.29</v>
      </c>
      <c r="EY74" s="175">
        <v>0</v>
      </c>
      <c r="EZ74" s="175">
        <v>6968.51</v>
      </c>
      <c r="FA74" s="176">
        <v>693.86</v>
      </c>
      <c r="FB74" s="173">
        <v>9.74</v>
      </c>
      <c r="FC74" s="174">
        <v>10.75</v>
      </c>
      <c r="FD74" s="175">
        <v>2135.26</v>
      </c>
      <c r="FE74" s="175">
        <v>219.15</v>
      </c>
      <c r="FF74" s="175">
        <v>0</v>
      </c>
      <c r="FG74" s="175">
        <v>9103.69</v>
      </c>
      <c r="FH74" s="175">
        <v>914.57</v>
      </c>
      <c r="FI74" s="173">
        <v>9.72</v>
      </c>
      <c r="FJ74" s="174">
        <v>10.85</v>
      </c>
      <c r="FK74" s="175">
        <v>1401.98</v>
      </c>
      <c r="FL74" s="175">
        <v>144.16</v>
      </c>
      <c r="FM74" s="175">
        <v>0</v>
      </c>
      <c r="FN74" s="175">
        <v>10505.56</v>
      </c>
      <c r="FO74" s="176">
        <v>1059.83</v>
      </c>
      <c r="FP74" s="8"/>
      <c r="FQ74" s="182">
        <f t="shared" si="28"/>
        <v>10505.82</v>
      </c>
      <c r="FR74" s="175">
        <f t="shared" si="28"/>
        <v>1053.08</v>
      </c>
      <c r="FS74" s="174">
        <f t="shared" si="53"/>
        <v>9.976279105101227</v>
      </c>
      <c r="FT74" s="175">
        <f t="shared" si="54"/>
        <v>706.6888442211057</v>
      </c>
      <c r="FU74" s="183">
        <f t="shared" si="48"/>
        <v>2756.086492462312</v>
      </c>
      <c r="FV74" s="8"/>
      <c r="FW74" s="173">
        <v>9.7</v>
      </c>
      <c r="FX74" s="174">
        <v>10.87</v>
      </c>
      <c r="FY74" s="175">
        <v>2847.18</v>
      </c>
      <c r="FZ74" s="175">
        <v>293.63</v>
      </c>
      <c r="GA74" s="175">
        <v>0</v>
      </c>
      <c r="GB74" s="175">
        <v>13352.63</v>
      </c>
      <c r="GC74" s="176">
        <v>1355.52</v>
      </c>
      <c r="GD74" s="173">
        <v>9.75</v>
      </c>
      <c r="GE74" s="174">
        <v>10.88</v>
      </c>
      <c r="GF74" s="175">
        <v>1805.43</v>
      </c>
      <c r="GG74" s="175">
        <v>185.08</v>
      </c>
      <c r="GH74" s="175"/>
      <c r="GI74" s="175">
        <v>15157.85</v>
      </c>
      <c r="GJ74" s="175">
        <v>1541.87</v>
      </c>
      <c r="GK74" s="173">
        <v>9.82</v>
      </c>
      <c r="GL74" s="174">
        <v>11.05</v>
      </c>
      <c r="GM74" s="175">
        <v>1488.64</v>
      </c>
      <c r="GN74" s="175">
        <v>151.52</v>
      </c>
      <c r="GO74" s="175">
        <v>0</v>
      </c>
      <c r="GP74" s="175">
        <v>16646.45</v>
      </c>
      <c r="GQ74" s="176">
        <v>1694.21</v>
      </c>
      <c r="GR74" s="173">
        <v>10.14</v>
      </c>
      <c r="GS74" s="174">
        <v>11.12</v>
      </c>
      <c r="GT74" s="175">
        <v>1983.27</v>
      </c>
      <c r="GU74" s="175">
        <v>195.56</v>
      </c>
      <c r="GV74" s="175">
        <v>0</v>
      </c>
      <c r="GW74" s="175">
        <v>18629.6</v>
      </c>
      <c r="GX74" s="175">
        <v>1890.78</v>
      </c>
      <c r="GY74" s="173">
        <v>9.93</v>
      </c>
      <c r="GZ74" s="174">
        <v>10.79</v>
      </c>
      <c r="HA74" s="175">
        <v>1761.39</v>
      </c>
      <c r="HB74" s="175">
        <v>177.32</v>
      </c>
      <c r="HC74" s="175"/>
      <c r="HD74" s="175">
        <v>20391</v>
      </c>
      <c r="HE74" s="176">
        <v>2069.43</v>
      </c>
      <c r="HF74" s="173">
        <v>9.68</v>
      </c>
      <c r="HG74" s="174">
        <v>10.61</v>
      </c>
      <c r="HH74" s="175">
        <v>1469.74</v>
      </c>
      <c r="HI74" s="175">
        <v>151.91</v>
      </c>
      <c r="HJ74" s="175">
        <v>0</v>
      </c>
      <c r="HK74" s="175">
        <v>21860.74</v>
      </c>
      <c r="HL74" s="175">
        <v>2222.29</v>
      </c>
      <c r="HM74" s="173">
        <v>9.62</v>
      </c>
      <c r="HN74" s="174">
        <v>10.62</v>
      </c>
      <c r="HO74" s="175">
        <v>1633.19</v>
      </c>
      <c r="HP74" s="175">
        <v>169.69</v>
      </c>
      <c r="HQ74" s="175">
        <v>0</v>
      </c>
      <c r="HR74" s="175">
        <v>23493.87</v>
      </c>
      <c r="HS74" s="176">
        <v>2393.03</v>
      </c>
      <c r="HT74" s="8"/>
      <c r="HU74" s="173">
        <f t="shared" si="49"/>
        <v>9.873333333333333</v>
      </c>
      <c r="HV74" s="174">
        <f t="shared" si="50"/>
        <v>10.915833333333333</v>
      </c>
      <c r="HW74" s="202">
        <f t="shared" si="51"/>
        <v>23494.660000000003</v>
      </c>
      <c r="HX74" s="175">
        <f t="shared" si="51"/>
        <v>2377.7900000000004</v>
      </c>
      <c r="HY74" s="210">
        <f t="shared" si="40"/>
        <v>0.6538246789503072</v>
      </c>
      <c r="HZ74" s="175">
        <f t="shared" si="41"/>
        <v>1557.6639363484092</v>
      </c>
      <c r="IA74" s="183">
        <f t="shared" si="52"/>
        <v>5997.006154941376</v>
      </c>
      <c r="IB74" s="194"/>
      <c r="IC74" s="211">
        <f t="shared" si="36"/>
        <v>9103.69</v>
      </c>
      <c r="ID74" s="212">
        <f t="shared" si="42"/>
        <v>10505.82</v>
      </c>
      <c r="IE74" s="175">
        <f t="shared" si="38"/>
        <v>1059.83</v>
      </c>
      <c r="IF74" s="176">
        <f t="shared" si="43"/>
        <v>1053.08</v>
      </c>
      <c r="IG74" s="175"/>
      <c r="IH74" s="211">
        <f t="shared" si="44"/>
        <v>465.07619765494155</v>
      </c>
      <c r="II74" s="176">
        <f t="shared" si="45"/>
        <v>706.6888442211057</v>
      </c>
    </row>
    <row r="75" spans="1:243" s="171" customFormat="1" ht="12.75">
      <c r="A75" s="171" t="s">
        <v>45</v>
      </c>
      <c r="B75" s="172" t="s">
        <v>126</v>
      </c>
      <c r="C75" s="171">
        <v>5.97</v>
      </c>
      <c r="D75" s="208"/>
      <c r="E75" s="209"/>
      <c r="F75" s="8"/>
      <c r="G75" s="8"/>
      <c r="H75" s="8"/>
      <c r="I75" s="8"/>
      <c r="J75" s="186"/>
      <c r="K75" s="208"/>
      <c r="L75" s="209"/>
      <c r="M75" s="8"/>
      <c r="N75" s="8"/>
      <c r="O75" s="8"/>
      <c r="P75" s="8"/>
      <c r="Q75" s="186"/>
      <c r="R75" s="261"/>
      <c r="S75" s="262"/>
      <c r="T75" s="8"/>
      <c r="U75" s="8"/>
      <c r="V75" s="8"/>
      <c r="W75" s="8"/>
      <c r="X75" s="186"/>
      <c r="Y75" s="208"/>
      <c r="Z75" s="209"/>
      <c r="AA75" s="8"/>
      <c r="AB75" s="8"/>
      <c r="AC75" s="8"/>
      <c r="AD75" s="8"/>
      <c r="AE75" s="186"/>
      <c r="AF75" s="261"/>
      <c r="AG75" s="262"/>
      <c r="AH75" s="262"/>
      <c r="AI75" s="262"/>
      <c r="AJ75" s="262"/>
      <c r="AK75" s="262"/>
      <c r="AL75" s="263"/>
      <c r="AM75" s="208"/>
      <c r="AN75" s="209"/>
      <c r="AO75" s="8"/>
      <c r="AP75" s="8"/>
      <c r="AQ75" s="8"/>
      <c r="AR75" s="8"/>
      <c r="AS75" s="186"/>
      <c r="AT75" s="216"/>
      <c r="AU75" s="217"/>
      <c r="AV75" s="8"/>
      <c r="AW75" s="8"/>
      <c r="AX75" s="8"/>
      <c r="AY75" s="8"/>
      <c r="AZ75" s="186"/>
      <c r="BA75" s="216"/>
      <c r="BB75" s="217"/>
      <c r="BC75" s="8"/>
      <c r="BD75" s="8"/>
      <c r="BE75" s="8"/>
      <c r="BF75" s="8"/>
      <c r="BG75" s="186"/>
      <c r="BH75" s="179"/>
      <c r="BI75" s="180"/>
      <c r="BJ75" s="8"/>
      <c r="BK75" s="8"/>
      <c r="BL75" s="8"/>
      <c r="BM75" s="8"/>
      <c r="BN75" s="186"/>
      <c r="BO75" s="216"/>
      <c r="BP75" s="217"/>
      <c r="BQ75" s="8"/>
      <c r="BR75" s="8"/>
      <c r="BS75" s="8"/>
      <c r="BT75" s="8"/>
      <c r="BU75" s="8"/>
      <c r="BV75" s="216"/>
      <c r="BW75" s="217"/>
      <c r="BX75" s="8"/>
      <c r="BY75" s="8"/>
      <c r="BZ75" s="218"/>
      <c r="CA75" s="8"/>
      <c r="CB75" s="186"/>
      <c r="CC75" s="175"/>
      <c r="CD75" s="182">
        <f t="shared" si="39"/>
        <v>0</v>
      </c>
      <c r="CE75" s="175">
        <f t="shared" si="39"/>
        <v>0</v>
      </c>
      <c r="CF75" s="174"/>
      <c r="CG75" s="175">
        <f t="shared" si="46"/>
        <v>0</v>
      </c>
      <c r="CH75" s="183">
        <f t="shared" si="47"/>
        <v>0</v>
      </c>
      <c r="CI75" s="8"/>
      <c r="CJ75" s="216"/>
      <c r="CK75" s="217"/>
      <c r="CL75" s="8"/>
      <c r="CM75" s="8"/>
      <c r="CN75" s="218"/>
      <c r="CO75" s="8"/>
      <c r="CP75" s="186"/>
      <c r="CQ75" s="216"/>
      <c r="CR75" s="217"/>
      <c r="CS75" s="8"/>
      <c r="CT75" s="8"/>
      <c r="CU75" s="218"/>
      <c r="CV75" s="8"/>
      <c r="CW75" s="186"/>
      <c r="CX75" s="216"/>
      <c r="CY75" s="217"/>
      <c r="CZ75" s="8"/>
      <c r="DA75" s="8"/>
      <c r="DB75" s="8"/>
      <c r="DC75" s="8"/>
      <c r="DD75" s="186"/>
      <c r="DE75" s="208"/>
      <c r="DF75" s="209"/>
      <c r="DG75" s="8"/>
      <c r="DH75" s="8"/>
      <c r="DI75" s="8"/>
      <c r="DJ75" s="8"/>
      <c r="DK75" s="186"/>
      <c r="DL75" s="208"/>
      <c r="DM75" s="209"/>
      <c r="DN75" s="8"/>
      <c r="DO75" s="8"/>
      <c r="DP75" s="8"/>
      <c r="DQ75" s="8"/>
      <c r="DR75" s="186"/>
      <c r="DS75" s="185"/>
      <c r="DT75" s="8"/>
      <c r="DU75" s="8"/>
      <c r="DV75" s="8"/>
      <c r="DW75" s="8"/>
      <c r="DX75" s="8"/>
      <c r="DY75" s="186"/>
      <c r="DZ75" s="185"/>
      <c r="EA75" s="8"/>
      <c r="EB75" s="8"/>
      <c r="EC75" s="8"/>
      <c r="ED75" s="8"/>
      <c r="EE75" s="8"/>
      <c r="EF75" s="186"/>
      <c r="EG75" s="233">
        <v>8.58</v>
      </c>
      <c r="EH75" s="234">
        <v>9.52</v>
      </c>
      <c r="EI75" s="175">
        <v>2497.37</v>
      </c>
      <c r="EJ75" s="175">
        <v>291.12</v>
      </c>
      <c r="EK75" s="175">
        <v>0</v>
      </c>
      <c r="EL75" s="175">
        <v>2497.15</v>
      </c>
      <c r="EM75" s="176">
        <v>292.97</v>
      </c>
      <c r="EN75" s="174">
        <v>7.71</v>
      </c>
      <c r="EO75" s="174">
        <v>8.89</v>
      </c>
      <c r="EP75" s="175">
        <v>1464.02</v>
      </c>
      <c r="EQ75" s="175">
        <v>189.78</v>
      </c>
      <c r="ER75" s="175">
        <v>0</v>
      </c>
      <c r="ES75" s="175">
        <v>3961.16</v>
      </c>
      <c r="ET75" s="175">
        <v>483.84</v>
      </c>
      <c r="EU75" s="173">
        <v>7.79</v>
      </c>
      <c r="EV75" s="174">
        <v>9.16</v>
      </c>
      <c r="EW75" s="175">
        <v>1648.18</v>
      </c>
      <c r="EX75" s="175">
        <v>211.63</v>
      </c>
      <c r="EY75" s="175">
        <v>0</v>
      </c>
      <c r="EZ75" s="175">
        <v>5609.18</v>
      </c>
      <c r="FA75" s="176">
        <v>697</v>
      </c>
      <c r="FB75" s="173">
        <v>7.51</v>
      </c>
      <c r="FC75" s="174">
        <v>9.01</v>
      </c>
      <c r="FD75" s="175">
        <v>1520.58</v>
      </c>
      <c r="FE75" s="175">
        <v>202.56</v>
      </c>
      <c r="FF75" s="175">
        <v>0</v>
      </c>
      <c r="FG75" s="175">
        <v>7129.7</v>
      </c>
      <c r="FH75" s="175">
        <v>900.83</v>
      </c>
      <c r="FI75" s="173">
        <v>7.41</v>
      </c>
      <c r="FJ75" s="174">
        <v>9.06</v>
      </c>
      <c r="FK75" s="175">
        <v>1002.42</v>
      </c>
      <c r="FL75" s="175">
        <v>135.33</v>
      </c>
      <c r="FM75" s="175">
        <v>0</v>
      </c>
      <c r="FN75" s="175">
        <v>8132.01</v>
      </c>
      <c r="FO75" s="176">
        <v>1037.18</v>
      </c>
      <c r="FP75" s="8"/>
      <c r="FQ75" s="182">
        <f t="shared" si="28"/>
        <v>8132.57</v>
      </c>
      <c r="FR75" s="175">
        <f t="shared" si="28"/>
        <v>1030.4199999999998</v>
      </c>
      <c r="FS75" s="174">
        <f t="shared" si="53"/>
        <v>7.89248073601056</v>
      </c>
      <c r="FT75" s="175">
        <f t="shared" si="54"/>
        <v>331.8195309882749</v>
      </c>
      <c r="FU75" s="183">
        <f t="shared" si="48"/>
        <v>1294.096170854272</v>
      </c>
      <c r="FV75" s="8"/>
      <c r="FW75" s="173">
        <v>7.17</v>
      </c>
      <c r="FX75" s="174">
        <v>8.74</v>
      </c>
      <c r="FY75" s="175">
        <v>1909.26</v>
      </c>
      <c r="FZ75" s="175">
        <v>266.23</v>
      </c>
      <c r="GA75" s="175">
        <v>0</v>
      </c>
      <c r="GB75" s="175">
        <v>10041.2</v>
      </c>
      <c r="GC75" s="176">
        <v>1305.94</v>
      </c>
      <c r="GD75" s="173">
        <v>8.067805466237942</v>
      </c>
      <c r="GE75" s="174">
        <v>8.7615451767787</v>
      </c>
      <c r="GF75" s="175">
        <v>1455.2999999999993</v>
      </c>
      <c r="GG75" s="175">
        <v>177</v>
      </c>
      <c r="GH75" s="175"/>
      <c r="GI75" s="175">
        <v>20072.7</v>
      </c>
      <c r="GJ75" s="175">
        <v>2488</v>
      </c>
      <c r="GK75" s="185"/>
      <c r="GL75" s="8"/>
      <c r="GM75" s="8"/>
      <c r="GN75" s="8"/>
      <c r="GO75" s="8"/>
      <c r="GP75" s="8"/>
      <c r="GQ75" s="186"/>
      <c r="GR75" s="185">
        <v>7.2</v>
      </c>
      <c r="GS75" s="8">
        <v>8.59</v>
      </c>
      <c r="GT75" s="8">
        <v>1000.8</v>
      </c>
      <c r="GU75" s="8">
        <v>139</v>
      </c>
      <c r="GV75" s="8">
        <v>0</v>
      </c>
      <c r="GW75" s="8">
        <v>12316.92</v>
      </c>
      <c r="GX75" s="8">
        <v>1625.75</v>
      </c>
      <c r="GY75" s="173">
        <v>7.55</v>
      </c>
      <c r="GZ75" s="174">
        <v>8.8</v>
      </c>
      <c r="HA75" s="175">
        <v>1290.52</v>
      </c>
      <c r="HB75" s="175">
        <v>171.01</v>
      </c>
      <c r="HC75" s="175"/>
      <c r="HD75" s="175">
        <v>13607.33</v>
      </c>
      <c r="HE75" s="176">
        <v>1798.05</v>
      </c>
      <c r="HF75" s="173">
        <v>7.64</v>
      </c>
      <c r="HG75" s="174">
        <v>8.69</v>
      </c>
      <c r="HH75" s="175">
        <v>1303.97</v>
      </c>
      <c r="HI75" s="175">
        <v>170.64</v>
      </c>
      <c r="HJ75" s="175">
        <v>0</v>
      </c>
      <c r="HK75" s="175">
        <v>14911.29</v>
      </c>
      <c r="HL75" s="175">
        <v>1969.54</v>
      </c>
      <c r="HM75" s="173">
        <v>7.94</v>
      </c>
      <c r="HN75" s="174">
        <v>9.16</v>
      </c>
      <c r="HO75" s="175">
        <v>1323.89</v>
      </c>
      <c r="HP75" s="175">
        <v>166.64</v>
      </c>
      <c r="HQ75" s="175">
        <v>0</v>
      </c>
      <c r="HR75" s="175">
        <v>16235.02</v>
      </c>
      <c r="HS75" s="176">
        <v>2137.36</v>
      </c>
      <c r="HT75" s="8"/>
      <c r="HU75" s="173">
        <f t="shared" si="49"/>
        <v>7.687982315112539</v>
      </c>
      <c r="HV75" s="174">
        <f t="shared" si="50"/>
        <v>8.94377683425261</v>
      </c>
      <c r="HW75" s="202">
        <f t="shared" si="51"/>
        <v>16416.31</v>
      </c>
      <c r="HX75" s="175">
        <f t="shared" si="51"/>
        <v>2120.94</v>
      </c>
      <c r="HY75" s="210">
        <f t="shared" si="40"/>
        <v>0.2877692320121506</v>
      </c>
      <c r="HZ75" s="175">
        <f t="shared" si="41"/>
        <v>628.8606700167506</v>
      </c>
      <c r="IA75" s="183">
        <f t="shared" si="52"/>
        <v>2421.11357956449</v>
      </c>
      <c r="IB75" s="194"/>
      <c r="IC75" s="211">
        <f t="shared" si="36"/>
        <v>7129.7</v>
      </c>
      <c r="ID75" s="212">
        <f t="shared" si="42"/>
        <v>8132.570000000001</v>
      </c>
      <c r="IE75" s="175">
        <f t="shared" si="38"/>
        <v>1037.18</v>
      </c>
      <c r="IF75" s="176">
        <f t="shared" si="43"/>
        <v>1030.42</v>
      </c>
      <c r="IG75" s="175"/>
      <c r="IH75" s="211">
        <f t="shared" si="44"/>
        <v>157.07460636515907</v>
      </c>
      <c r="II75" s="176">
        <f t="shared" si="45"/>
        <v>331.8195309882749</v>
      </c>
    </row>
    <row r="76" spans="1:243" s="171" customFormat="1" ht="12.75">
      <c r="A76" s="171" t="s">
        <v>48</v>
      </c>
      <c r="B76" s="172" t="s">
        <v>127</v>
      </c>
      <c r="C76" s="171">
        <v>5.97</v>
      </c>
      <c r="D76" s="173"/>
      <c r="E76" s="174"/>
      <c r="F76" s="175"/>
      <c r="G76" s="175"/>
      <c r="H76" s="175"/>
      <c r="I76" s="175"/>
      <c r="J76" s="176"/>
      <c r="K76" s="173"/>
      <c r="L76" s="174"/>
      <c r="M76" s="175"/>
      <c r="N76" s="175"/>
      <c r="O76" s="175"/>
      <c r="P76" s="175"/>
      <c r="Q76" s="176"/>
      <c r="R76" s="177"/>
      <c r="S76" s="2"/>
      <c r="T76" s="175"/>
      <c r="U76" s="175"/>
      <c r="V76" s="175"/>
      <c r="W76" s="175"/>
      <c r="X76" s="176"/>
      <c r="Y76" s="173"/>
      <c r="Z76" s="174"/>
      <c r="AA76" s="175"/>
      <c r="AB76" s="175"/>
      <c r="AC76" s="175"/>
      <c r="AD76" s="175"/>
      <c r="AE76" s="176"/>
      <c r="AF76" s="177"/>
      <c r="AG76" s="2"/>
      <c r="AH76" s="2"/>
      <c r="AI76" s="2"/>
      <c r="AJ76" s="2"/>
      <c r="AK76" s="2"/>
      <c r="AL76" s="178"/>
      <c r="AM76" s="173"/>
      <c r="AN76" s="174"/>
      <c r="AO76" s="175"/>
      <c r="AP76" s="175"/>
      <c r="AQ76" s="175"/>
      <c r="AR76" s="175"/>
      <c r="AS76" s="176"/>
      <c r="AT76" s="179"/>
      <c r="AU76" s="180"/>
      <c r="AV76" s="175"/>
      <c r="AW76" s="175"/>
      <c r="AX76" s="175"/>
      <c r="AY76" s="175"/>
      <c r="AZ76" s="176"/>
      <c r="BA76" s="179"/>
      <c r="BB76" s="180"/>
      <c r="BC76" s="175"/>
      <c r="BD76" s="175"/>
      <c r="BE76" s="175"/>
      <c r="BF76" s="175"/>
      <c r="BG76" s="176"/>
      <c r="BH76" s="179"/>
      <c r="BI76" s="180"/>
      <c r="BJ76" s="175"/>
      <c r="BK76" s="175"/>
      <c r="BL76" s="175"/>
      <c r="BM76" s="175"/>
      <c r="BN76" s="176"/>
      <c r="BO76" s="179">
        <v>8.31</v>
      </c>
      <c r="BP76" s="180"/>
      <c r="BQ76" s="175">
        <v>2649</v>
      </c>
      <c r="BR76" s="175">
        <v>318</v>
      </c>
      <c r="BS76" s="175"/>
      <c r="BT76" s="175">
        <v>2649</v>
      </c>
      <c r="BU76" s="175">
        <v>318</v>
      </c>
      <c r="BV76" s="179">
        <v>8.11</v>
      </c>
      <c r="BW76" s="180">
        <v>8.69</v>
      </c>
      <c r="BX76" s="175">
        <f aca="true" t="shared" si="55" ref="BX76:BY91">CA76-BT76</f>
        <v>3532.8999999999996</v>
      </c>
      <c r="BY76" s="175">
        <f t="shared" si="55"/>
        <v>435.63</v>
      </c>
      <c r="BZ76" s="181"/>
      <c r="CA76" s="175">
        <v>6181.9</v>
      </c>
      <c r="CB76" s="176">
        <v>753.63</v>
      </c>
      <c r="CC76" s="175"/>
      <c r="CD76" s="182">
        <f t="shared" si="39"/>
        <v>6181.9</v>
      </c>
      <c r="CE76" s="175">
        <f t="shared" si="39"/>
        <v>753.63</v>
      </c>
      <c r="CF76" s="174">
        <f aca="true" t="shared" si="56" ref="CF76:CF139">CD76/CE76</f>
        <v>8.202831628252591</v>
      </c>
      <c r="CG76" s="175">
        <f t="shared" si="46"/>
        <v>281.8641373534339</v>
      </c>
      <c r="CH76" s="183">
        <f t="shared" si="47"/>
        <v>1071.0837219430487</v>
      </c>
      <c r="CI76" s="8"/>
      <c r="CJ76" s="179">
        <v>7.97</v>
      </c>
      <c r="CK76" s="180">
        <v>8.63</v>
      </c>
      <c r="CL76" s="207"/>
      <c r="CM76" s="207"/>
      <c r="CN76" s="181"/>
      <c r="CO76" s="175">
        <v>4560.98</v>
      </c>
      <c r="CP76" s="176">
        <v>572</v>
      </c>
      <c r="CQ76" s="179">
        <v>7.67</v>
      </c>
      <c r="CR76" s="180">
        <v>8.44</v>
      </c>
      <c r="CS76" s="175">
        <f>CV76-CO76</f>
        <v>1724.5500000000002</v>
      </c>
      <c r="CT76" s="175">
        <f>CW76-CP76</f>
        <v>225</v>
      </c>
      <c r="CU76" s="181"/>
      <c r="CV76" s="175">
        <v>6285.53</v>
      </c>
      <c r="CW76" s="176">
        <v>797</v>
      </c>
      <c r="CX76" s="179">
        <v>7.850772785622593</v>
      </c>
      <c r="CY76" s="180">
        <v>8.534401339659503</v>
      </c>
      <c r="CZ76" s="175">
        <f aca="true" t="shared" si="57" ref="CZ76:DA91">DC76-CV76</f>
        <v>1359.1599999999999</v>
      </c>
      <c r="DA76" s="175">
        <f t="shared" si="57"/>
        <v>176.75</v>
      </c>
      <c r="DB76" s="175">
        <v>0</v>
      </c>
      <c r="DC76" s="175">
        <v>7644.69</v>
      </c>
      <c r="DD76" s="176">
        <v>973.75</v>
      </c>
      <c r="DE76" s="173">
        <v>7.859329459097005</v>
      </c>
      <c r="DF76" s="174">
        <v>8.539844759415955</v>
      </c>
      <c r="DG76" s="175">
        <f aca="true" t="shared" si="58" ref="DG76:DH91">DJ76-DC76</f>
        <v>1145.9700000000003</v>
      </c>
      <c r="DH76" s="175">
        <f t="shared" si="58"/>
        <v>144.75</v>
      </c>
      <c r="DI76" s="175">
        <v>0</v>
      </c>
      <c r="DJ76" s="175">
        <v>8790.66</v>
      </c>
      <c r="DK76" s="176">
        <v>1118.5</v>
      </c>
      <c r="DL76" s="173">
        <v>7.851940298507463</v>
      </c>
      <c r="DM76" s="174">
        <v>8.512621359223301</v>
      </c>
      <c r="DN76" s="175">
        <f aca="true" t="shared" si="59" ref="DN76:DO91">DQ76-DJ76</f>
        <v>1730.9400000000005</v>
      </c>
      <c r="DO76" s="175">
        <f t="shared" si="59"/>
        <v>221.5</v>
      </c>
      <c r="DP76" s="175">
        <v>0</v>
      </c>
      <c r="DQ76" s="175">
        <v>10521.6</v>
      </c>
      <c r="DR76" s="176">
        <v>1340</v>
      </c>
      <c r="DS76" s="185"/>
      <c r="DT76" s="8"/>
      <c r="DU76" s="8"/>
      <c r="DV76" s="8"/>
      <c r="DW76" s="8"/>
      <c r="DX76" s="8"/>
      <c r="DY76" s="186"/>
      <c r="DZ76" s="185"/>
      <c r="EA76" s="8"/>
      <c r="EB76" s="8"/>
      <c r="EC76" s="8"/>
      <c r="ED76" s="8"/>
      <c r="EE76" s="8"/>
      <c r="EF76" s="186"/>
      <c r="EG76" s="233">
        <v>7.900539447066756</v>
      </c>
      <c r="EH76" s="234">
        <v>8.558436815193572</v>
      </c>
      <c r="EI76" s="207">
        <f aca="true" t="shared" si="60" ref="EI76:EJ87">EL76-DQ76</f>
        <v>1194.8999999999996</v>
      </c>
      <c r="EJ76" s="207">
        <f t="shared" si="60"/>
        <v>143</v>
      </c>
      <c r="EK76" s="175">
        <v>0</v>
      </c>
      <c r="EL76" s="175">
        <v>11716.5</v>
      </c>
      <c r="EM76" s="176">
        <v>1483</v>
      </c>
      <c r="EN76" s="209"/>
      <c r="EO76" s="209"/>
      <c r="EP76" s="8"/>
      <c r="EQ76" s="8"/>
      <c r="ER76" s="8"/>
      <c r="ES76" s="8"/>
      <c r="ET76" s="8"/>
      <c r="EU76" s="173">
        <v>7.974765323025952</v>
      </c>
      <c r="EV76" s="174">
        <v>8.63773923444976</v>
      </c>
      <c r="EW76" s="175">
        <f>EZ76-EL76</f>
        <v>2725.7999999999993</v>
      </c>
      <c r="EX76" s="175">
        <f>FA76-EM76</f>
        <v>328</v>
      </c>
      <c r="EY76" s="175">
        <v>0</v>
      </c>
      <c r="EZ76" s="175">
        <v>14442.3</v>
      </c>
      <c r="FA76" s="176">
        <v>1811</v>
      </c>
      <c r="FB76" s="173">
        <v>7.999340101522843</v>
      </c>
      <c r="FC76" s="174">
        <v>8.677698237885464</v>
      </c>
      <c r="FD76" s="175">
        <f aca="true" t="shared" si="61" ref="FD76:FE91">FG76-EZ76</f>
        <v>1316.4000000000015</v>
      </c>
      <c r="FE76" s="175">
        <f t="shared" si="61"/>
        <v>159</v>
      </c>
      <c r="FF76" s="175">
        <v>0</v>
      </c>
      <c r="FG76" s="175">
        <v>15758.7</v>
      </c>
      <c r="FH76" s="175">
        <v>1970</v>
      </c>
      <c r="FI76" s="173">
        <v>8.037019681349578</v>
      </c>
      <c r="FJ76" s="174">
        <v>8.72380467955239</v>
      </c>
      <c r="FK76" s="175">
        <v>1973.5</v>
      </c>
      <c r="FL76" s="175">
        <v>351</v>
      </c>
      <c r="FM76" s="175">
        <v>0</v>
      </c>
      <c r="FN76" s="175">
        <v>17151</v>
      </c>
      <c r="FO76" s="176">
        <v>2134</v>
      </c>
      <c r="FP76" s="8"/>
      <c r="FQ76" s="182">
        <f t="shared" si="28"/>
        <v>13171.220000000001</v>
      </c>
      <c r="FR76" s="175">
        <f t="shared" si="28"/>
        <v>1749</v>
      </c>
      <c r="FS76" s="174">
        <f t="shared" si="53"/>
        <v>7.530714694110921</v>
      </c>
      <c r="FT76" s="175">
        <f t="shared" si="54"/>
        <v>457.234505862647</v>
      </c>
      <c r="FU76" s="183">
        <f t="shared" si="48"/>
        <v>1783.2145728643231</v>
      </c>
      <c r="FV76" s="8"/>
      <c r="FW76" s="173">
        <v>8.055993076590221</v>
      </c>
      <c r="FX76" s="174">
        <v>8.748778195488722</v>
      </c>
      <c r="FY76" s="175">
        <v>-1695.0999999999985</v>
      </c>
      <c r="FZ76" s="175">
        <v>-57</v>
      </c>
      <c r="GA76" s="175">
        <v>0</v>
      </c>
      <c r="GB76" s="175">
        <v>18617.4</v>
      </c>
      <c r="GC76" s="176">
        <v>2311</v>
      </c>
      <c r="GD76" s="173">
        <v>8.634157875591123</v>
      </c>
      <c r="GE76" s="174">
        <v>9.304312034496276</v>
      </c>
      <c r="GF76" s="175">
        <v>1633.5</v>
      </c>
      <c r="GG76" s="175">
        <v>183</v>
      </c>
      <c r="GH76" s="175"/>
      <c r="GI76" s="264">
        <v>20072.7</v>
      </c>
      <c r="GJ76" s="175">
        <v>2488</v>
      </c>
      <c r="GK76" s="173">
        <v>8.041139976735169</v>
      </c>
      <c r="GL76" s="174">
        <v>8.735509688289806</v>
      </c>
      <c r="GM76" s="175">
        <v>665.3999999999978</v>
      </c>
      <c r="GN76" s="175">
        <v>91</v>
      </c>
      <c r="GO76" s="175">
        <v>0</v>
      </c>
      <c r="GP76" s="175">
        <v>20738.1</v>
      </c>
      <c r="GQ76" s="176">
        <v>2579</v>
      </c>
      <c r="GR76" s="173">
        <v>8.091018619934282</v>
      </c>
      <c r="GS76" s="174">
        <v>8.794166666666666</v>
      </c>
      <c r="GT76" s="175">
        <v>2088.5999999999985</v>
      </c>
      <c r="GU76" s="175">
        <v>251</v>
      </c>
      <c r="GV76" s="175">
        <v>0</v>
      </c>
      <c r="GW76" s="175">
        <v>22161.3</v>
      </c>
      <c r="GX76" s="175">
        <v>2739</v>
      </c>
      <c r="GY76" s="173">
        <v>8.151668351870576</v>
      </c>
      <c r="GZ76" s="174">
        <v>8.85609666788722</v>
      </c>
      <c r="HA76" s="175">
        <v>4113.299999999999</v>
      </c>
      <c r="HB76" s="175">
        <v>479</v>
      </c>
      <c r="HC76" s="175"/>
      <c r="HD76" s="175">
        <v>24186</v>
      </c>
      <c r="HE76" s="176">
        <v>2967</v>
      </c>
      <c r="HF76" s="173">
        <v>8.179181212313551</v>
      </c>
      <c r="HG76" s="174">
        <v>8.877919393730624</v>
      </c>
      <c r="HH76" s="175">
        <v>5699.899999999998</v>
      </c>
      <c r="HI76" s="175">
        <v>663</v>
      </c>
      <c r="HJ76" s="175">
        <v>0</v>
      </c>
      <c r="HK76" s="175">
        <v>25772.6</v>
      </c>
      <c r="HL76" s="175">
        <v>3151</v>
      </c>
      <c r="HM76" s="173">
        <v>8.164957524271845</v>
      </c>
      <c r="HN76" s="174">
        <v>8.85544587035209</v>
      </c>
      <c r="HO76" s="175">
        <v>6839</v>
      </c>
      <c r="HP76" s="175">
        <v>808</v>
      </c>
      <c r="HQ76" s="175">
        <v>0</v>
      </c>
      <c r="HR76" s="175">
        <v>26911.7</v>
      </c>
      <c r="HS76" s="176">
        <v>3296</v>
      </c>
      <c r="HT76" s="8"/>
      <c r="HU76" s="173">
        <f t="shared" si="49"/>
        <v>8.047323540749943</v>
      </c>
      <c r="HV76" s="174">
        <f t="shared" si="50"/>
        <v>8.712751467193609</v>
      </c>
      <c r="HW76" s="202">
        <f t="shared" si="51"/>
        <v>38697.72</v>
      </c>
      <c r="HX76" s="175">
        <f t="shared" si="51"/>
        <v>4920.63</v>
      </c>
      <c r="HY76" s="210">
        <f t="shared" si="40"/>
        <v>0.3479603920854176</v>
      </c>
      <c r="HZ76" s="175">
        <f t="shared" si="41"/>
        <v>1561.4001507537696</v>
      </c>
      <c r="IA76" s="183">
        <f t="shared" si="52"/>
        <v>6011.390580402013</v>
      </c>
      <c r="IB76" s="194"/>
      <c r="IC76" s="211">
        <f t="shared" si="36"/>
        <v>15758.7</v>
      </c>
      <c r="ID76" s="212">
        <f t="shared" si="42"/>
        <v>19353.120000000003</v>
      </c>
      <c r="IE76" s="175">
        <f t="shared" si="38"/>
        <v>2134</v>
      </c>
      <c r="IF76" s="176">
        <f t="shared" si="43"/>
        <v>2502.63</v>
      </c>
      <c r="IG76" s="175"/>
      <c r="IH76" s="211">
        <f t="shared" si="44"/>
        <v>505.64824120603043</v>
      </c>
      <c r="II76" s="176">
        <f t="shared" si="45"/>
        <v>739.0986432160807</v>
      </c>
    </row>
    <row r="77" spans="1:243" s="171" customFormat="1" ht="12.75">
      <c r="A77" s="171" t="s">
        <v>48</v>
      </c>
      <c r="B77" s="172" t="s">
        <v>128</v>
      </c>
      <c r="C77" s="171">
        <v>5.97</v>
      </c>
      <c r="D77" s="173"/>
      <c r="E77" s="174"/>
      <c r="F77" s="175"/>
      <c r="G77" s="175"/>
      <c r="H77" s="175"/>
      <c r="I77" s="175"/>
      <c r="J77" s="176"/>
      <c r="K77" s="173"/>
      <c r="L77" s="174"/>
      <c r="M77" s="175"/>
      <c r="N77" s="175"/>
      <c r="O77" s="175"/>
      <c r="P77" s="175"/>
      <c r="Q77" s="176"/>
      <c r="R77" s="177"/>
      <c r="S77" s="2"/>
      <c r="T77" s="175"/>
      <c r="U77" s="175"/>
      <c r="V77" s="175"/>
      <c r="W77" s="175"/>
      <c r="X77" s="176"/>
      <c r="Y77" s="173"/>
      <c r="Z77" s="174"/>
      <c r="AA77" s="175"/>
      <c r="AB77" s="175"/>
      <c r="AC77" s="175"/>
      <c r="AD77" s="175"/>
      <c r="AE77" s="176"/>
      <c r="AF77" s="177"/>
      <c r="AG77" s="2"/>
      <c r="AH77" s="2"/>
      <c r="AI77" s="2"/>
      <c r="AJ77" s="2"/>
      <c r="AK77" s="2"/>
      <c r="AL77" s="178"/>
      <c r="AM77" s="173"/>
      <c r="AN77" s="174"/>
      <c r="AO77" s="175"/>
      <c r="AP77" s="175"/>
      <c r="AQ77" s="175"/>
      <c r="AR77" s="175"/>
      <c r="AS77" s="176"/>
      <c r="AT77" s="179"/>
      <c r="AU77" s="180"/>
      <c r="AV77" s="175"/>
      <c r="AW77" s="175"/>
      <c r="AX77" s="175"/>
      <c r="AY77" s="175"/>
      <c r="AZ77" s="176"/>
      <c r="BA77" s="179"/>
      <c r="BB77" s="180"/>
      <c r="BC77" s="175"/>
      <c r="BD77" s="175"/>
      <c r="BE77" s="175"/>
      <c r="BF77" s="175"/>
      <c r="BG77" s="176"/>
      <c r="BH77" s="179"/>
      <c r="BI77" s="180"/>
      <c r="BJ77" s="175"/>
      <c r="BK77" s="175"/>
      <c r="BL77" s="175"/>
      <c r="BM77" s="175"/>
      <c r="BN77" s="176"/>
      <c r="BO77" s="179">
        <v>8.82</v>
      </c>
      <c r="BP77" s="180"/>
      <c r="BQ77" s="175">
        <v>3275</v>
      </c>
      <c r="BR77" s="175">
        <v>371</v>
      </c>
      <c r="BS77" s="175"/>
      <c r="BT77" s="175">
        <v>3275</v>
      </c>
      <c r="BU77" s="175">
        <v>371</v>
      </c>
      <c r="BV77" s="179">
        <v>8.69</v>
      </c>
      <c r="BW77" s="180">
        <v>9.29</v>
      </c>
      <c r="BX77" s="175">
        <f t="shared" si="55"/>
        <v>1057.4799999999996</v>
      </c>
      <c r="BY77" s="175">
        <f t="shared" si="55"/>
        <v>127.38</v>
      </c>
      <c r="BZ77" s="181"/>
      <c r="CA77" s="175">
        <v>4332.48</v>
      </c>
      <c r="CB77" s="176">
        <v>498.38</v>
      </c>
      <c r="CC77" s="175"/>
      <c r="CD77" s="182">
        <f t="shared" si="39"/>
        <v>4332.48</v>
      </c>
      <c r="CE77" s="175">
        <f t="shared" si="39"/>
        <v>498.38</v>
      </c>
      <c r="CF77" s="174">
        <f t="shared" si="56"/>
        <v>8.693125727356636</v>
      </c>
      <c r="CG77" s="175">
        <f t="shared" si="46"/>
        <v>227.3285427135678</v>
      </c>
      <c r="CH77" s="183">
        <f t="shared" si="47"/>
        <v>863.8484623115576</v>
      </c>
      <c r="CI77" s="8"/>
      <c r="CJ77" s="179">
        <v>8.16</v>
      </c>
      <c r="CK77" s="180">
        <v>8.8</v>
      </c>
      <c r="CL77" s="207">
        <f aca="true" t="shared" si="62" ref="CL77:CM91">CO77-CA77</f>
        <v>998.2800000000007</v>
      </c>
      <c r="CM77" s="207">
        <f t="shared" si="62"/>
        <v>122.37</v>
      </c>
      <c r="CN77" s="181"/>
      <c r="CO77" s="175">
        <v>5330.76</v>
      </c>
      <c r="CP77" s="176">
        <v>620.75</v>
      </c>
      <c r="CQ77" s="179">
        <v>8.24</v>
      </c>
      <c r="CR77" s="180">
        <v>8.9</v>
      </c>
      <c r="CS77" s="175">
        <f>CV77-CO77</f>
        <v>1894.04</v>
      </c>
      <c r="CT77" s="175">
        <f>CW77-CP77</f>
        <v>229.75</v>
      </c>
      <c r="CU77" s="181"/>
      <c r="CV77" s="175">
        <v>7224.8</v>
      </c>
      <c r="CW77" s="176">
        <v>850.5</v>
      </c>
      <c r="CX77" s="179">
        <v>8.466454219541342</v>
      </c>
      <c r="CY77" s="180">
        <v>9.093915222639895</v>
      </c>
      <c r="CZ77" s="175">
        <f t="shared" si="57"/>
        <v>1702.0600000000004</v>
      </c>
      <c r="DA77" s="175">
        <f t="shared" si="57"/>
        <v>203.8800000000001</v>
      </c>
      <c r="DB77" s="175">
        <v>0</v>
      </c>
      <c r="DC77" s="175">
        <v>8926.86</v>
      </c>
      <c r="DD77" s="176">
        <v>1054.38</v>
      </c>
      <c r="DE77" s="173">
        <v>8.45728714524207</v>
      </c>
      <c r="DF77" s="174">
        <v>9.084806097287604</v>
      </c>
      <c r="DG77" s="175">
        <f t="shared" si="58"/>
        <v>1204.9699999999993</v>
      </c>
      <c r="DH77" s="175">
        <f t="shared" si="58"/>
        <v>143.6199999999999</v>
      </c>
      <c r="DI77" s="175">
        <v>0</v>
      </c>
      <c r="DJ77" s="175">
        <v>10131.83</v>
      </c>
      <c r="DK77" s="176">
        <v>1198</v>
      </c>
      <c r="DL77" s="173">
        <v>8.449790502793297</v>
      </c>
      <c r="DM77" s="174">
        <v>9.070539730134932</v>
      </c>
      <c r="DN77" s="175">
        <f t="shared" si="59"/>
        <v>1968.2700000000004</v>
      </c>
      <c r="DO77" s="175">
        <f t="shared" si="59"/>
        <v>234</v>
      </c>
      <c r="DP77" s="175">
        <v>0</v>
      </c>
      <c r="DQ77" s="175">
        <v>12100.1</v>
      </c>
      <c r="DR77" s="176">
        <v>1432</v>
      </c>
      <c r="DS77" s="185"/>
      <c r="DT77" s="8"/>
      <c r="DU77" s="8"/>
      <c r="DV77" s="8"/>
      <c r="DW77" s="8"/>
      <c r="DX77" s="8"/>
      <c r="DY77" s="186"/>
      <c r="DZ77" s="185"/>
      <c r="EA77" s="8"/>
      <c r="EB77" s="8"/>
      <c r="EC77" s="8"/>
      <c r="ED77" s="8"/>
      <c r="EE77" s="8"/>
      <c r="EF77" s="186"/>
      <c r="EG77" s="233">
        <v>8.477872062663186</v>
      </c>
      <c r="EH77" s="234">
        <v>9.108064516129032</v>
      </c>
      <c r="EI77" s="207">
        <f t="shared" si="60"/>
        <v>888</v>
      </c>
      <c r="EJ77" s="207">
        <f t="shared" si="60"/>
        <v>100</v>
      </c>
      <c r="EK77" s="175">
        <v>0</v>
      </c>
      <c r="EL77" s="175">
        <v>12988.1</v>
      </c>
      <c r="EM77" s="176">
        <v>1532</v>
      </c>
      <c r="EN77" s="174">
        <v>8.512338754907459</v>
      </c>
      <c r="EO77" s="174">
        <v>9.143072289156626</v>
      </c>
      <c r="EP77" s="175">
        <f>ES77-EL77</f>
        <v>2189.3999999999996</v>
      </c>
      <c r="EQ77" s="175">
        <f>ET77-EM77</f>
        <v>251</v>
      </c>
      <c r="ER77" s="175">
        <v>0</v>
      </c>
      <c r="ES77" s="175">
        <v>15177.5</v>
      </c>
      <c r="ET77" s="175">
        <v>1783</v>
      </c>
      <c r="EU77" s="173">
        <v>8.538248391885205</v>
      </c>
      <c r="EV77" s="174">
        <v>9.173737373737373</v>
      </c>
      <c r="EW77" s="175">
        <f>EZ77-ES77</f>
        <v>2078.2999999999993</v>
      </c>
      <c r="EX77" s="175">
        <f>FA77-ET77</f>
        <v>238</v>
      </c>
      <c r="EY77" s="175">
        <v>0</v>
      </c>
      <c r="EZ77" s="175">
        <v>17255.8</v>
      </c>
      <c r="FA77" s="176">
        <v>2021</v>
      </c>
      <c r="FB77" s="173">
        <v>8.545098941555453</v>
      </c>
      <c r="FC77" s="174">
        <v>9.183234421364984</v>
      </c>
      <c r="FD77" s="175">
        <f t="shared" si="61"/>
        <v>1312.7000000000007</v>
      </c>
      <c r="FE77" s="175">
        <f t="shared" si="61"/>
        <v>152</v>
      </c>
      <c r="FF77" s="175">
        <v>0</v>
      </c>
      <c r="FG77" s="175">
        <v>18568.5</v>
      </c>
      <c r="FH77" s="175">
        <v>2173</v>
      </c>
      <c r="FI77" s="173">
        <v>8.57791385135135</v>
      </c>
      <c r="FJ77" s="174">
        <v>9.220381298229686</v>
      </c>
      <c r="FK77" s="175">
        <v>7324.4</v>
      </c>
      <c r="FL77" s="175">
        <v>836</v>
      </c>
      <c r="FM77" s="175">
        <v>0</v>
      </c>
      <c r="FN77" s="175">
        <v>20312.5</v>
      </c>
      <c r="FO77" s="176">
        <v>2368</v>
      </c>
      <c r="FP77" s="8"/>
      <c r="FQ77" s="182">
        <f t="shared" si="28"/>
        <v>21560.42</v>
      </c>
      <c r="FR77" s="175">
        <f t="shared" si="28"/>
        <v>2510.62</v>
      </c>
      <c r="FS77" s="174">
        <f t="shared" si="53"/>
        <v>8.587687503485194</v>
      </c>
      <c r="FT77" s="175">
        <f t="shared" si="54"/>
        <v>1100.840636515913</v>
      </c>
      <c r="FU77" s="183">
        <f t="shared" si="48"/>
        <v>4293.278482412061</v>
      </c>
      <c r="FV77" s="8"/>
      <c r="FW77" s="173">
        <v>8.613328137178488</v>
      </c>
      <c r="FX77" s="174">
        <v>9.270889261744966</v>
      </c>
      <c r="FY77" s="175">
        <v>5881.5999999999985</v>
      </c>
      <c r="FZ77" s="175">
        <v>738</v>
      </c>
      <c r="GA77" s="175">
        <v>0</v>
      </c>
      <c r="GB77" s="175">
        <v>22101.8</v>
      </c>
      <c r="GC77" s="176">
        <v>2566</v>
      </c>
      <c r="GD77" s="173">
        <v>8.837572512271308</v>
      </c>
      <c r="GE77" s="174">
        <v>9.390706495969654</v>
      </c>
      <c r="GF77" s="175">
        <v>1738.7000000000007</v>
      </c>
      <c r="GG77" s="175">
        <v>199</v>
      </c>
      <c r="GH77" s="175"/>
      <c r="GI77" s="175">
        <v>23735.3</v>
      </c>
      <c r="GJ77" s="175">
        <v>2749</v>
      </c>
      <c r="GK77" s="173">
        <v>8.629550033579584</v>
      </c>
      <c r="GL77" s="174">
        <v>9.314534251540413</v>
      </c>
      <c r="GM77" s="175">
        <v>1963.5</v>
      </c>
      <c r="GN77" s="175">
        <v>229</v>
      </c>
      <c r="GO77" s="175">
        <v>0</v>
      </c>
      <c r="GP77" s="175">
        <v>25698.8</v>
      </c>
      <c r="GQ77" s="176">
        <v>2978</v>
      </c>
      <c r="GR77" s="208"/>
      <c r="GS77" s="209"/>
      <c r="GT77" s="8"/>
      <c r="GU77" s="8"/>
      <c r="GV77" s="8"/>
      <c r="GW77" s="8"/>
      <c r="GX77" s="8"/>
      <c r="GY77" s="173">
        <v>8.650072780203784</v>
      </c>
      <c r="GZ77" s="174">
        <v>9.334904178448005</v>
      </c>
      <c r="HA77" s="175">
        <v>5977.700000000001</v>
      </c>
      <c r="HB77" s="175">
        <v>686</v>
      </c>
      <c r="HC77" s="175"/>
      <c r="HD77" s="175">
        <v>29713</v>
      </c>
      <c r="HE77" s="176">
        <v>3435</v>
      </c>
      <c r="HF77" s="173">
        <v>8.658932522123894</v>
      </c>
      <c r="HG77" s="174">
        <v>9.3464776119403</v>
      </c>
      <c r="HH77" s="175">
        <v>7575.4000000000015</v>
      </c>
      <c r="HI77" s="175">
        <v>867</v>
      </c>
      <c r="HJ77" s="175">
        <v>0</v>
      </c>
      <c r="HK77" s="175">
        <v>31310.7</v>
      </c>
      <c r="HL77" s="175">
        <v>3616</v>
      </c>
      <c r="HM77" s="173">
        <v>8.65248545742993</v>
      </c>
      <c r="HN77" s="174">
        <v>9.34162146731373</v>
      </c>
      <c r="HO77" s="175">
        <v>8988.400000000001</v>
      </c>
      <c r="HP77" s="175">
        <v>1033</v>
      </c>
      <c r="HQ77" s="175">
        <v>0</v>
      </c>
      <c r="HR77" s="175">
        <v>32723.7</v>
      </c>
      <c r="HS77" s="176">
        <v>3782</v>
      </c>
      <c r="HT77" s="8"/>
      <c r="HU77" s="173">
        <f t="shared" si="49"/>
        <v>8.554274739595908</v>
      </c>
      <c r="HV77" s="174">
        <f t="shared" si="50"/>
        <v>9.180404953861014</v>
      </c>
      <c r="HW77" s="202">
        <f t="shared" si="51"/>
        <v>58018.20000000001</v>
      </c>
      <c r="HX77" s="175">
        <f t="shared" si="51"/>
        <v>6761</v>
      </c>
      <c r="HY77" s="210">
        <f t="shared" si="40"/>
        <v>0.43287684080333466</v>
      </c>
      <c r="HZ77" s="175">
        <f t="shared" si="41"/>
        <v>2957.291457286434</v>
      </c>
      <c r="IA77" s="183">
        <f t="shared" si="52"/>
        <v>11385.57211055277</v>
      </c>
      <c r="IB77" s="194"/>
      <c r="IC77" s="211">
        <f t="shared" si="36"/>
        <v>18568.5</v>
      </c>
      <c r="ID77" s="212">
        <f t="shared" si="42"/>
        <v>25892.900000000005</v>
      </c>
      <c r="IE77" s="175">
        <f t="shared" si="38"/>
        <v>2368</v>
      </c>
      <c r="IF77" s="176">
        <f t="shared" si="43"/>
        <v>3009</v>
      </c>
      <c r="IG77" s="175"/>
      <c r="IH77" s="211">
        <f t="shared" si="44"/>
        <v>742.3015075376884</v>
      </c>
      <c r="II77" s="176">
        <f t="shared" si="45"/>
        <v>1328.1691792294814</v>
      </c>
    </row>
    <row r="78" spans="1:243" s="171" customFormat="1" ht="12.75">
      <c r="A78" s="171" t="s">
        <v>48</v>
      </c>
      <c r="B78" s="172" t="s">
        <v>129</v>
      </c>
      <c r="C78" s="171">
        <v>5.97</v>
      </c>
      <c r="D78" s="173"/>
      <c r="E78" s="174"/>
      <c r="F78" s="175"/>
      <c r="G78" s="175"/>
      <c r="H78" s="175"/>
      <c r="I78" s="175"/>
      <c r="J78" s="176"/>
      <c r="K78" s="173"/>
      <c r="L78" s="174"/>
      <c r="M78" s="175"/>
      <c r="N78" s="175"/>
      <c r="O78" s="175"/>
      <c r="P78" s="175"/>
      <c r="Q78" s="176"/>
      <c r="R78" s="177"/>
      <c r="S78" s="2"/>
      <c r="T78" s="175"/>
      <c r="U78" s="175"/>
      <c r="V78" s="175"/>
      <c r="W78" s="175"/>
      <c r="X78" s="176"/>
      <c r="Y78" s="173"/>
      <c r="Z78" s="174"/>
      <c r="AA78" s="175"/>
      <c r="AB78" s="175"/>
      <c r="AC78" s="175"/>
      <c r="AD78" s="175"/>
      <c r="AE78" s="176"/>
      <c r="AF78" s="177"/>
      <c r="AG78" s="2"/>
      <c r="AH78" s="2"/>
      <c r="AI78" s="2"/>
      <c r="AJ78" s="2"/>
      <c r="AK78" s="2"/>
      <c r="AL78" s="178"/>
      <c r="AM78" s="173"/>
      <c r="AN78" s="174"/>
      <c r="AO78" s="175"/>
      <c r="AP78" s="175"/>
      <c r="AQ78" s="175"/>
      <c r="AR78" s="175"/>
      <c r="AS78" s="176"/>
      <c r="AT78" s="179"/>
      <c r="AU78" s="180"/>
      <c r="AV78" s="175"/>
      <c r="AW78" s="175"/>
      <c r="AX78" s="175"/>
      <c r="AY78" s="175"/>
      <c r="AZ78" s="176"/>
      <c r="BA78" s="179"/>
      <c r="BB78" s="180"/>
      <c r="BC78" s="175"/>
      <c r="BD78" s="175"/>
      <c r="BE78" s="175"/>
      <c r="BF78" s="175"/>
      <c r="BG78" s="176"/>
      <c r="BH78" s="179"/>
      <c r="BI78" s="180"/>
      <c r="BJ78" s="175"/>
      <c r="BK78" s="175"/>
      <c r="BL78" s="175"/>
      <c r="BM78" s="175"/>
      <c r="BN78" s="176"/>
      <c r="BO78" s="179">
        <v>9.1</v>
      </c>
      <c r="BP78" s="180"/>
      <c r="BQ78" s="175">
        <v>4122</v>
      </c>
      <c r="BR78" s="175">
        <v>516</v>
      </c>
      <c r="BS78" s="175"/>
      <c r="BT78" s="175">
        <v>3204</v>
      </c>
      <c r="BU78" s="175">
        <v>351</v>
      </c>
      <c r="BV78" s="179">
        <v>9.03</v>
      </c>
      <c r="BW78" s="180">
        <v>9.48</v>
      </c>
      <c r="BX78" s="175">
        <f t="shared" si="55"/>
        <v>3890.99</v>
      </c>
      <c r="BY78" s="175">
        <f t="shared" si="55"/>
        <v>431</v>
      </c>
      <c r="BZ78" s="181"/>
      <c r="CA78" s="175">
        <v>7094.99</v>
      </c>
      <c r="CB78" s="176">
        <v>782</v>
      </c>
      <c r="CC78" s="175"/>
      <c r="CD78" s="182">
        <f t="shared" si="39"/>
        <v>8012.99</v>
      </c>
      <c r="CE78" s="175">
        <f t="shared" si="39"/>
        <v>947</v>
      </c>
      <c r="CF78" s="174">
        <f t="shared" si="56"/>
        <v>8.46144667370644</v>
      </c>
      <c r="CG78" s="175">
        <f t="shared" si="46"/>
        <v>395.20938023450594</v>
      </c>
      <c r="CH78" s="183">
        <f t="shared" si="47"/>
        <v>1501.7956448911225</v>
      </c>
      <c r="CI78" s="8"/>
      <c r="CJ78" s="179">
        <v>8.94</v>
      </c>
      <c r="CK78" s="180">
        <v>9.41</v>
      </c>
      <c r="CL78" s="207">
        <f t="shared" si="62"/>
        <v>4994.66</v>
      </c>
      <c r="CM78" s="207">
        <f t="shared" si="62"/>
        <v>558.3800000000001</v>
      </c>
      <c r="CN78" s="181"/>
      <c r="CO78" s="175">
        <v>12089.65</v>
      </c>
      <c r="CP78" s="176">
        <v>1340.38</v>
      </c>
      <c r="CQ78" s="179"/>
      <c r="CR78" s="180"/>
      <c r="CS78" s="175"/>
      <c r="CT78" s="175"/>
      <c r="CU78" s="181"/>
      <c r="CV78" s="175"/>
      <c r="CW78" s="176"/>
      <c r="CX78" s="252"/>
      <c r="CY78" s="253"/>
      <c r="CZ78" s="175">
        <f t="shared" si="57"/>
        <v>0</v>
      </c>
      <c r="DA78" s="175">
        <f t="shared" si="57"/>
        <v>0</v>
      </c>
      <c r="DB78" s="254"/>
      <c r="DC78" s="254"/>
      <c r="DD78" s="255"/>
      <c r="DE78" s="173">
        <v>8.902764403570462</v>
      </c>
      <c r="DF78" s="174">
        <v>9.441629374641423</v>
      </c>
      <c r="DG78" s="175">
        <f t="shared" si="58"/>
        <v>8228.38</v>
      </c>
      <c r="DH78" s="175">
        <f t="shared" si="58"/>
        <v>924.25</v>
      </c>
      <c r="DI78" s="175"/>
      <c r="DJ78" s="175">
        <v>8228.38</v>
      </c>
      <c r="DK78" s="176">
        <v>924.25</v>
      </c>
      <c r="DL78" s="173">
        <v>8.923142613151153</v>
      </c>
      <c r="DM78" s="174">
        <v>9.456108597285068</v>
      </c>
      <c r="DN78" s="175">
        <f t="shared" si="59"/>
        <v>2220.620000000001</v>
      </c>
      <c r="DO78" s="175">
        <f t="shared" si="59"/>
        <v>246.75</v>
      </c>
      <c r="DP78" s="175">
        <v>0</v>
      </c>
      <c r="DQ78" s="175">
        <v>10449</v>
      </c>
      <c r="DR78" s="176">
        <v>1171</v>
      </c>
      <c r="DS78" s="185"/>
      <c r="DT78" s="8"/>
      <c r="DU78" s="8"/>
      <c r="DV78" s="8"/>
      <c r="DW78" s="8"/>
      <c r="DX78" s="8"/>
      <c r="DY78" s="186"/>
      <c r="DZ78" s="185"/>
      <c r="EA78" s="8"/>
      <c r="EB78" s="8"/>
      <c r="EC78" s="8"/>
      <c r="ED78" s="8"/>
      <c r="EE78" s="8"/>
      <c r="EF78" s="186"/>
      <c r="EG78" s="179">
        <v>8.921957040572792</v>
      </c>
      <c r="EH78" s="180">
        <v>9.456070826306913</v>
      </c>
      <c r="EI78" s="207">
        <f t="shared" si="60"/>
        <v>765.8999999999996</v>
      </c>
      <c r="EJ78" s="207">
        <f t="shared" si="60"/>
        <v>86</v>
      </c>
      <c r="EK78" s="175">
        <v>0</v>
      </c>
      <c r="EL78" s="175">
        <v>11214.9</v>
      </c>
      <c r="EM78" s="176">
        <v>1257</v>
      </c>
      <c r="EN78" s="209"/>
      <c r="EO78" s="209"/>
      <c r="EP78" s="8"/>
      <c r="EQ78" s="8"/>
      <c r="ER78" s="8"/>
      <c r="ES78" s="8"/>
      <c r="ET78" s="8"/>
      <c r="EU78" s="173">
        <v>8.88985406532314</v>
      </c>
      <c r="EV78" s="174">
        <v>9.454915003695492</v>
      </c>
      <c r="EW78" s="175">
        <v>1577.6000000000004</v>
      </c>
      <c r="EX78" s="175">
        <v>182</v>
      </c>
      <c r="EY78" s="175">
        <v>0</v>
      </c>
      <c r="EZ78" s="175">
        <v>12792.5</v>
      </c>
      <c r="FA78" s="176">
        <v>1439</v>
      </c>
      <c r="FB78" s="173">
        <v>8.867109233554617</v>
      </c>
      <c r="FC78" s="174">
        <v>9.430551989730423</v>
      </c>
      <c r="FD78" s="175">
        <f t="shared" si="61"/>
        <v>1900.2999999999993</v>
      </c>
      <c r="FE78" s="175">
        <f t="shared" si="61"/>
        <v>218</v>
      </c>
      <c r="FF78" s="175">
        <v>0</v>
      </c>
      <c r="FG78" s="175">
        <v>14692.8</v>
      </c>
      <c r="FH78" s="175">
        <v>1657</v>
      </c>
      <c r="FI78" s="173">
        <v>8.873194748358863</v>
      </c>
      <c r="FJ78" s="174">
        <v>9.435834787667249</v>
      </c>
      <c r="FK78" s="175">
        <v>5005.300000000001</v>
      </c>
      <c r="FL78" s="175">
        <v>571</v>
      </c>
      <c r="FM78" s="175">
        <v>0</v>
      </c>
      <c r="FN78" s="175">
        <v>16220.2</v>
      </c>
      <c r="FO78" s="176">
        <v>1828</v>
      </c>
      <c r="FP78" s="8"/>
      <c r="FQ78" s="182">
        <f t="shared" si="28"/>
        <v>24692.760000000002</v>
      </c>
      <c r="FR78" s="175">
        <f t="shared" si="28"/>
        <v>2786.38</v>
      </c>
      <c r="FS78" s="174">
        <f t="shared" si="53"/>
        <v>8.86194991350785</v>
      </c>
      <c r="FT78" s="175">
        <f t="shared" si="54"/>
        <v>1349.760703517588</v>
      </c>
      <c r="FU78" s="183">
        <f t="shared" si="48"/>
        <v>5264.066743718593</v>
      </c>
      <c r="FV78" s="8"/>
      <c r="FW78" s="173">
        <v>8.8473555337904</v>
      </c>
      <c r="FX78" s="174">
        <v>9.404633003643935</v>
      </c>
      <c r="FY78" s="175">
        <v>915.2999999999993</v>
      </c>
      <c r="FZ78" s="175">
        <v>-92</v>
      </c>
      <c r="GA78" s="175">
        <v>0</v>
      </c>
      <c r="GB78" s="175">
        <v>18066.3</v>
      </c>
      <c r="GC78" s="176">
        <v>2042</v>
      </c>
      <c r="GD78" s="173">
        <v>7.620946915351507</v>
      </c>
      <c r="GE78" s="174">
        <v>8.225783972125436</v>
      </c>
      <c r="GF78" s="175">
        <v>1321.2999999999993</v>
      </c>
      <c r="GG78" s="175">
        <v>177</v>
      </c>
      <c r="GH78" s="175"/>
      <c r="GI78" s="175">
        <v>19805</v>
      </c>
      <c r="GJ78" s="175">
        <v>2241</v>
      </c>
      <c r="GK78" s="173">
        <v>8.819830713422007</v>
      </c>
      <c r="GL78" s="174">
        <v>9.363286264441593</v>
      </c>
      <c r="GM78" s="175">
        <v>2077</v>
      </c>
      <c r="GN78" s="175">
        <v>240</v>
      </c>
      <c r="GO78" s="175">
        <v>0</v>
      </c>
      <c r="GP78" s="175">
        <v>21882</v>
      </c>
      <c r="GQ78" s="176">
        <v>2481</v>
      </c>
      <c r="GR78" s="173">
        <v>8.829420560747664</v>
      </c>
      <c r="GS78" s="174">
        <v>9.3725</v>
      </c>
      <c r="GT78" s="175">
        <v>3813.7000000000007</v>
      </c>
      <c r="GU78" s="175">
        <v>434</v>
      </c>
      <c r="GV78" s="175">
        <v>0</v>
      </c>
      <c r="GW78" s="175">
        <v>23618.7</v>
      </c>
      <c r="GX78" s="175">
        <v>2675</v>
      </c>
      <c r="GY78" s="173">
        <v>8.853011228308949</v>
      </c>
      <c r="GZ78" s="174">
        <v>9.393140794223827</v>
      </c>
      <c r="HA78" s="175">
        <v>6214</v>
      </c>
      <c r="HB78" s="175">
        <v>698</v>
      </c>
      <c r="HC78" s="175"/>
      <c r="HD78" s="175">
        <v>26019</v>
      </c>
      <c r="HE78" s="176">
        <v>2939</v>
      </c>
      <c r="HF78" s="173">
        <v>8.866488020176545</v>
      </c>
      <c r="HG78" s="174">
        <v>9.409334225493476</v>
      </c>
      <c r="HH78" s="175">
        <v>8319.5</v>
      </c>
      <c r="HI78" s="175">
        <v>931</v>
      </c>
      <c r="HJ78" s="175">
        <v>0</v>
      </c>
      <c r="HK78" s="175">
        <v>28124.5</v>
      </c>
      <c r="HL78" s="175">
        <v>3172</v>
      </c>
      <c r="HM78" s="173">
        <v>8.884434523809524</v>
      </c>
      <c r="HN78" s="174">
        <v>9.431816745655608</v>
      </c>
      <c r="HO78" s="175">
        <v>10046.7</v>
      </c>
      <c r="HP78" s="175">
        <v>1119</v>
      </c>
      <c r="HQ78" s="175">
        <v>0</v>
      </c>
      <c r="HR78" s="175">
        <v>29851.7</v>
      </c>
      <c r="HS78" s="176">
        <v>3360</v>
      </c>
      <c r="HT78" s="8"/>
      <c r="HU78" s="173">
        <f t="shared" si="49"/>
        <v>8.823094350008601</v>
      </c>
      <c r="HV78" s="174">
        <f t="shared" si="50"/>
        <v>9.344373705660695</v>
      </c>
      <c r="HW78" s="202">
        <f t="shared" si="51"/>
        <v>65413.25000000001</v>
      </c>
      <c r="HX78" s="175">
        <f t="shared" si="51"/>
        <v>7240.38</v>
      </c>
      <c r="HY78" s="210">
        <f t="shared" si="40"/>
        <v>0.47790525125772215</v>
      </c>
      <c r="HZ78" s="175">
        <f t="shared" si="41"/>
        <v>3716.6132998324965</v>
      </c>
      <c r="IA78" s="183">
        <f t="shared" si="52"/>
        <v>14308.961204355111</v>
      </c>
      <c r="IB78" s="194"/>
      <c r="IC78" s="211">
        <f t="shared" si="36"/>
        <v>14692.8</v>
      </c>
      <c r="ID78" s="212">
        <f t="shared" si="42"/>
        <v>32705.75</v>
      </c>
      <c r="IE78" s="175">
        <f t="shared" si="38"/>
        <v>1828</v>
      </c>
      <c r="IF78" s="176">
        <f t="shared" si="43"/>
        <v>3733.38</v>
      </c>
      <c r="IG78" s="175"/>
      <c r="IH78" s="211">
        <f t="shared" si="44"/>
        <v>633.1055276381908</v>
      </c>
      <c r="II78" s="176">
        <f t="shared" si="45"/>
        <v>1744.970083752094</v>
      </c>
    </row>
    <row r="79" spans="1:243" s="171" customFormat="1" ht="12.75">
      <c r="A79" s="171" t="s">
        <v>48</v>
      </c>
      <c r="B79" s="172" t="s">
        <v>130</v>
      </c>
      <c r="C79" s="171">
        <v>5.97</v>
      </c>
      <c r="D79" s="173"/>
      <c r="E79" s="174"/>
      <c r="F79" s="175"/>
      <c r="G79" s="175"/>
      <c r="H79" s="175"/>
      <c r="I79" s="175"/>
      <c r="J79" s="176"/>
      <c r="K79" s="173"/>
      <c r="L79" s="174"/>
      <c r="M79" s="175"/>
      <c r="N79" s="175"/>
      <c r="O79" s="175"/>
      <c r="P79" s="175"/>
      <c r="Q79" s="176"/>
      <c r="R79" s="177"/>
      <c r="S79" s="2"/>
      <c r="T79" s="175"/>
      <c r="U79" s="175"/>
      <c r="V79" s="175"/>
      <c r="W79" s="175"/>
      <c r="X79" s="176"/>
      <c r="Y79" s="173"/>
      <c r="Z79" s="174"/>
      <c r="AA79" s="175"/>
      <c r="AB79" s="175"/>
      <c r="AC79" s="175"/>
      <c r="AD79" s="175"/>
      <c r="AE79" s="176"/>
      <c r="AF79" s="177"/>
      <c r="AG79" s="2"/>
      <c r="AH79" s="2"/>
      <c r="AI79" s="2"/>
      <c r="AJ79" s="2"/>
      <c r="AK79" s="2"/>
      <c r="AL79" s="178"/>
      <c r="AM79" s="173"/>
      <c r="AN79" s="174"/>
      <c r="AO79" s="175"/>
      <c r="AP79" s="175"/>
      <c r="AQ79" s="175"/>
      <c r="AR79" s="175"/>
      <c r="AS79" s="176"/>
      <c r="AT79" s="179"/>
      <c r="AU79" s="180"/>
      <c r="AV79" s="175"/>
      <c r="AW79" s="175"/>
      <c r="AX79" s="175"/>
      <c r="AY79" s="175"/>
      <c r="AZ79" s="176"/>
      <c r="BA79" s="179"/>
      <c r="BB79" s="180"/>
      <c r="BC79" s="175"/>
      <c r="BD79" s="175"/>
      <c r="BE79" s="175"/>
      <c r="BF79" s="175"/>
      <c r="BG79" s="176"/>
      <c r="BH79" s="179"/>
      <c r="BI79" s="180"/>
      <c r="BJ79" s="175"/>
      <c r="BK79" s="175"/>
      <c r="BL79" s="175"/>
      <c r="BM79" s="175"/>
      <c r="BN79" s="176"/>
      <c r="BO79" s="179">
        <v>7.98</v>
      </c>
      <c r="BP79" s="180"/>
      <c r="BQ79" s="175">
        <v>5362</v>
      </c>
      <c r="BR79" s="175">
        <v>608</v>
      </c>
      <c r="BS79" s="175"/>
      <c r="BT79" s="175">
        <v>4122</v>
      </c>
      <c r="BU79" s="175">
        <v>516</v>
      </c>
      <c r="BV79" s="179">
        <v>7.91</v>
      </c>
      <c r="BW79" s="180">
        <v>8.48</v>
      </c>
      <c r="BX79" s="175">
        <f t="shared" si="55"/>
        <v>1065.3599999999997</v>
      </c>
      <c r="BY79" s="175">
        <f t="shared" si="55"/>
        <v>139.5</v>
      </c>
      <c r="BZ79" s="181"/>
      <c r="CA79" s="175">
        <v>5187.36</v>
      </c>
      <c r="CB79" s="176">
        <v>655.5</v>
      </c>
      <c r="CC79" s="175"/>
      <c r="CD79" s="182">
        <f t="shared" si="39"/>
        <v>6427.36</v>
      </c>
      <c r="CE79" s="175">
        <f t="shared" si="39"/>
        <v>747.5</v>
      </c>
      <c r="CF79" s="174">
        <f t="shared" si="56"/>
        <v>8.598474916387959</v>
      </c>
      <c r="CG79" s="175">
        <f t="shared" si="46"/>
        <v>329.10971524288107</v>
      </c>
      <c r="CH79" s="183">
        <f t="shared" si="47"/>
        <v>1250.616917922948</v>
      </c>
      <c r="CI79" s="8"/>
      <c r="CJ79" s="179">
        <v>7.44</v>
      </c>
      <c r="CK79" s="180">
        <v>8.02</v>
      </c>
      <c r="CL79" s="207">
        <f t="shared" si="62"/>
        <v>1301.96</v>
      </c>
      <c r="CM79" s="207">
        <f t="shared" si="62"/>
        <v>174.88</v>
      </c>
      <c r="CN79" s="181"/>
      <c r="CO79" s="175">
        <v>6489.32</v>
      </c>
      <c r="CP79" s="176">
        <v>830.38</v>
      </c>
      <c r="CQ79" s="179">
        <v>7.41</v>
      </c>
      <c r="CR79" s="180">
        <v>8.03</v>
      </c>
      <c r="CS79" s="175">
        <f aca="true" t="shared" si="63" ref="CS79:CT91">CV79-CO79</f>
        <v>1827.5599999999995</v>
      </c>
      <c r="CT79" s="175">
        <f t="shared" si="63"/>
        <v>246.5000000000001</v>
      </c>
      <c r="CU79" s="181"/>
      <c r="CV79" s="175">
        <v>8316.88</v>
      </c>
      <c r="CW79" s="176">
        <v>1076.88</v>
      </c>
      <c r="CX79" s="179">
        <v>7.701459270131947</v>
      </c>
      <c r="CY79" s="180">
        <v>8.291496655518394</v>
      </c>
      <c r="CZ79" s="175">
        <f t="shared" si="57"/>
        <v>1599.75</v>
      </c>
      <c r="DA79" s="175">
        <f t="shared" si="57"/>
        <v>210.75</v>
      </c>
      <c r="DB79" s="175">
        <v>0</v>
      </c>
      <c r="DC79" s="175">
        <v>9916.63</v>
      </c>
      <c r="DD79" s="176">
        <v>1287.63</v>
      </c>
      <c r="DE79" s="173">
        <v>7.705770887166236</v>
      </c>
      <c r="DF79" s="174">
        <v>8.2959940652819</v>
      </c>
      <c r="DG79" s="175">
        <f t="shared" si="58"/>
        <v>1266.3700000000008</v>
      </c>
      <c r="DH79" s="175">
        <f t="shared" si="58"/>
        <v>163.6199999999999</v>
      </c>
      <c r="DI79" s="175">
        <v>0</v>
      </c>
      <c r="DJ79" s="175">
        <v>11183</v>
      </c>
      <c r="DK79" s="176">
        <v>1451.25</v>
      </c>
      <c r="DL79" s="173">
        <v>7.7159927579963785</v>
      </c>
      <c r="DM79" s="174">
        <v>8.302207792207792</v>
      </c>
      <c r="DN79" s="175">
        <f t="shared" si="59"/>
        <v>1602.3999999999996</v>
      </c>
      <c r="DO79" s="175">
        <f t="shared" si="59"/>
        <v>205.75</v>
      </c>
      <c r="DP79" s="175">
        <v>0</v>
      </c>
      <c r="DQ79" s="175">
        <v>12785.4</v>
      </c>
      <c r="DR79" s="176">
        <v>1657</v>
      </c>
      <c r="DS79" s="185"/>
      <c r="DT79" s="8"/>
      <c r="DU79" s="8"/>
      <c r="DV79" s="8"/>
      <c r="DW79" s="8"/>
      <c r="DX79" s="8"/>
      <c r="DY79" s="186"/>
      <c r="DZ79" s="185"/>
      <c r="EA79" s="8"/>
      <c r="EB79" s="8"/>
      <c r="EC79" s="8"/>
      <c r="ED79" s="8"/>
      <c r="EE79" s="8"/>
      <c r="EF79" s="186"/>
      <c r="EG79" s="179">
        <v>7.69173140954495</v>
      </c>
      <c r="EH79" s="180">
        <v>8.279868578255675</v>
      </c>
      <c r="EI79" s="207">
        <f t="shared" si="60"/>
        <v>1075.1000000000004</v>
      </c>
      <c r="EJ79" s="207">
        <f t="shared" si="60"/>
        <v>145</v>
      </c>
      <c r="EK79" s="175">
        <v>0</v>
      </c>
      <c r="EL79" s="175">
        <v>13860.5</v>
      </c>
      <c r="EM79" s="176">
        <v>1802</v>
      </c>
      <c r="EN79" s="174">
        <v>7.683032128514056</v>
      </c>
      <c r="EO79" s="174">
        <v>8.277230935640887</v>
      </c>
      <c r="EP79" s="175">
        <f>ES79-EL79</f>
        <v>1444.1000000000004</v>
      </c>
      <c r="EQ79" s="175">
        <f>ET79-EM79</f>
        <v>190</v>
      </c>
      <c r="ER79" s="175">
        <v>0</v>
      </c>
      <c r="ES79" s="175">
        <v>15304.6</v>
      </c>
      <c r="ET79" s="175">
        <v>1992</v>
      </c>
      <c r="EU79" s="173">
        <v>7.682498830135704</v>
      </c>
      <c r="EV79" s="174">
        <v>8.27912254160363</v>
      </c>
      <c r="EW79" s="175">
        <v>1112.8999999999996</v>
      </c>
      <c r="EX79" s="175">
        <v>145</v>
      </c>
      <c r="EY79" s="175">
        <v>0</v>
      </c>
      <c r="EZ79" s="175">
        <v>16417.5</v>
      </c>
      <c r="FA79" s="176">
        <v>2137</v>
      </c>
      <c r="FB79" s="173">
        <v>7.663132209405502</v>
      </c>
      <c r="FC79" s="174">
        <v>8.256548757170172</v>
      </c>
      <c r="FD79" s="175">
        <f t="shared" si="61"/>
        <v>855.2000000000007</v>
      </c>
      <c r="FE79" s="175">
        <f t="shared" si="61"/>
        <v>117</v>
      </c>
      <c r="FF79" s="175">
        <v>0</v>
      </c>
      <c r="FG79" s="175">
        <v>17272.7</v>
      </c>
      <c r="FH79" s="175">
        <v>2254</v>
      </c>
      <c r="FI79" s="173">
        <v>7.647307373653686</v>
      </c>
      <c r="FJ79" s="174">
        <v>8.237661758143686</v>
      </c>
      <c r="FK79" s="175">
        <v>3155.999999999998</v>
      </c>
      <c r="FL79" s="175">
        <v>422</v>
      </c>
      <c r="FM79" s="175">
        <v>0</v>
      </c>
      <c r="FN79" s="175">
        <v>18460.6</v>
      </c>
      <c r="FO79" s="176">
        <v>2414</v>
      </c>
      <c r="FP79" s="8"/>
      <c r="FQ79" s="182">
        <f t="shared" si="28"/>
        <v>15241.339999999998</v>
      </c>
      <c r="FR79" s="175">
        <f t="shared" si="28"/>
        <v>2020.5</v>
      </c>
      <c r="FS79" s="174">
        <f t="shared" si="53"/>
        <v>7.543350655778272</v>
      </c>
      <c r="FT79" s="175">
        <f t="shared" si="54"/>
        <v>532.4882747068673</v>
      </c>
      <c r="FU79" s="183">
        <f t="shared" si="48"/>
        <v>2076.7042713567826</v>
      </c>
      <c r="FV79" s="8"/>
      <c r="FW79" s="173">
        <v>7.631520490233627</v>
      </c>
      <c r="FX79" s="174">
        <v>8.2304419661297</v>
      </c>
      <c r="FY79" s="175">
        <v>1465.300000000003</v>
      </c>
      <c r="FZ79" s="175">
        <v>197</v>
      </c>
      <c r="GA79" s="175">
        <v>0</v>
      </c>
      <c r="GB79" s="175">
        <v>19925.9</v>
      </c>
      <c r="GC79" s="176">
        <v>2611</v>
      </c>
      <c r="GD79" s="173">
        <v>7.881304462635331</v>
      </c>
      <c r="GE79" s="174">
        <v>8.402730855855856</v>
      </c>
      <c r="GF79" s="175">
        <v>185.70000000000073</v>
      </c>
      <c r="GG79" s="175">
        <v>27</v>
      </c>
      <c r="GH79" s="175"/>
      <c r="GI79" s="175">
        <v>21247.2</v>
      </c>
      <c r="GJ79" s="175">
        <v>2788</v>
      </c>
      <c r="GK79" s="173">
        <v>7.604282368685179</v>
      </c>
      <c r="GL79" s="174">
        <v>8.220325497287522</v>
      </c>
      <c r="GM79" s="175">
        <v>1482</v>
      </c>
      <c r="GN79" s="175">
        <v>201</v>
      </c>
      <c r="GO79" s="175">
        <v>0</v>
      </c>
      <c r="GP79" s="175">
        <v>22729.2</v>
      </c>
      <c r="GQ79" s="176">
        <v>2989</v>
      </c>
      <c r="GR79" s="173">
        <v>7.6067128900094545</v>
      </c>
      <c r="GS79" s="174">
        <v>8.217943479741232</v>
      </c>
      <c r="GT79" s="175">
        <v>2888.899999999998</v>
      </c>
      <c r="GU79" s="175">
        <v>385</v>
      </c>
      <c r="GV79" s="175">
        <v>0</v>
      </c>
      <c r="GW79" s="175">
        <v>24136.1</v>
      </c>
      <c r="GX79" s="175">
        <v>3173</v>
      </c>
      <c r="GY79" s="173">
        <v>7.60219298245614</v>
      </c>
      <c r="GZ79" s="174">
        <v>8.206912878787879</v>
      </c>
      <c r="HA79" s="175">
        <v>4752.299999999999</v>
      </c>
      <c r="HB79" s="175">
        <v>632</v>
      </c>
      <c r="HC79" s="175"/>
      <c r="HD79" s="175">
        <v>25999.5</v>
      </c>
      <c r="HE79" s="176">
        <v>3420</v>
      </c>
      <c r="HF79" s="173">
        <v>7.578557612600165</v>
      </c>
      <c r="HG79" s="174">
        <v>8.182219570405728</v>
      </c>
      <c r="HH79" s="175">
        <v>6179.5999999999985</v>
      </c>
      <c r="HI79" s="175">
        <v>831</v>
      </c>
      <c r="HJ79" s="175">
        <v>0</v>
      </c>
      <c r="HK79" s="175">
        <v>27426.8</v>
      </c>
      <c r="HL79" s="175">
        <v>3619</v>
      </c>
      <c r="HM79" s="173">
        <v>7.576868233430155</v>
      </c>
      <c r="HN79" s="174">
        <v>8.184141471762691</v>
      </c>
      <c r="HO79" s="175">
        <v>7446.399999999998</v>
      </c>
      <c r="HP79" s="175">
        <v>999</v>
      </c>
      <c r="HQ79" s="175">
        <v>0</v>
      </c>
      <c r="HR79" s="175">
        <v>28693.6</v>
      </c>
      <c r="HS79" s="176">
        <v>3787</v>
      </c>
      <c r="HT79" s="8"/>
      <c r="HU79" s="173">
        <f t="shared" si="49"/>
        <v>7.669071784557817</v>
      </c>
      <c r="HV79" s="174">
        <f t="shared" si="50"/>
        <v>8.244158155766264</v>
      </c>
      <c r="HW79" s="202">
        <f t="shared" si="51"/>
        <v>46068.899999999994</v>
      </c>
      <c r="HX79" s="175">
        <f t="shared" si="51"/>
        <v>6040</v>
      </c>
      <c r="HY79" s="210">
        <f t="shared" si="40"/>
        <v>0.2846016389544082</v>
      </c>
      <c r="HZ79" s="175">
        <f t="shared" si="41"/>
        <v>1676.733668341708</v>
      </c>
      <c r="IA79" s="183">
        <f t="shared" si="52"/>
        <v>6455.424623115576</v>
      </c>
      <c r="IB79" s="194"/>
      <c r="IC79" s="211">
        <f t="shared" si="36"/>
        <v>17272.7</v>
      </c>
      <c r="ID79" s="212">
        <f t="shared" si="42"/>
        <v>21668.7</v>
      </c>
      <c r="IE79" s="175">
        <f t="shared" si="38"/>
        <v>2414</v>
      </c>
      <c r="IF79" s="176">
        <f t="shared" si="43"/>
        <v>2768</v>
      </c>
      <c r="IG79" s="175"/>
      <c r="IH79" s="211">
        <f t="shared" si="44"/>
        <v>479.2495812395314</v>
      </c>
      <c r="II79" s="176">
        <f t="shared" si="45"/>
        <v>861.5979899497488</v>
      </c>
    </row>
    <row r="80" spans="1:243" s="171" customFormat="1" ht="12.75">
      <c r="A80" s="171" t="s">
        <v>48</v>
      </c>
      <c r="B80" s="172" t="s">
        <v>131</v>
      </c>
      <c r="C80" s="171">
        <v>5.97</v>
      </c>
      <c r="D80" s="173"/>
      <c r="E80" s="174"/>
      <c r="F80" s="175"/>
      <c r="G80" s="175"/>
      <c r="H80" s="175"/>
      <c r="I80" s="175"/>
      <c r="J80" s="176"/>
      <c r="K80" s="173"/>
      <c r="L80" s="174"/>
      <c r="M80" s="175"/>
      <c r="N80" s="175"/>
      <c r="O80" s="175"/>
      <c r="P80" s="175"/>
      <c r="Q80" s="176"/>
      <c r="R80" s="177"/>
      <c r="S80" s="2"/>
      <c r="T80" s="175"/>
      <c r="U80" s="175"/>
      <c r="V80" s="175"/>
      <c r="W80" s="175"/>
      <c r="X80" s="176"/>
      <c r="Y80" s="173"/>
      <c r="Z80" s="174"/>
      <c r="AA80" s="175"/>
      <c r="AB80" s="175"/>
      <c r="AC80" s="175"/>
      <c r="AD80" s="175"/>
      <c r="AE80" s="176"/>
      <c r="AF80" s="177"/>
      <c r="AG80" s="2"/>
      <c r="AH80" s="2"/>
      <c r="AI80" s="2"/>
      <c r="AJ80" s="2"/>
      <c r="AK80" s="2"/>
      <c r="AL80" s="178"/>
      <c r="AM80" s="173"/>
      <c r="AN80" s="174"/>
      <c r="AO80" s="175"/>
      <c r="AP80" s="175"/>
      <c r="AQ80" s="175"/>
      <c r="AR80" s="175"/>
      <c r="AS80" s="176"/>
      <c r="AT80" s="179"/>
      <c r="AU80" s="180"/>
      <c r="AV80" s="175"/>
      <c r="AW80" s="175"/>
      <c r="AX80" s="175"/>
      <c r="AY80" s="175"/>
      <c r="AZ80" s="176"/>
      <c r="BA80" s="179"/>
      <c r="BB80" s="180"/>
      <c r="BC80" s="175"/>
      <c r="BD80" s="175"/>
      <c r="BE80" s="175"/>
      <c r="BF80" s="175"/>
      <c r="BG80" s="176"/>
      <c r="BH80" s="179"/>
      <c r="BI80" s="180"/>
      <c r="BJ80" s="175"/>
      <c r="BK80" s="175"/>
      <c r="BL80" s="175"/>
      <c r="BM80" s="175"/>
      <c r="BN80" s="176"/>
      <c r="BO80" s="179">
        <v>8.81</v>
      </c>
      <c r="BP80" s="180"/>
      <c r="BQ80" s="175">
        <v>5362</v>
      </c>
      <c r="BR80" s="175">
        <v>608</v>
      </c>
      <c r="BS80" s="175"/>
      <c r="BT80" s="175">
        <v>5362</v>
      </c>
      <c r="BU80" s="175">
        <v>608</v>
      </c>
      <c r="BV80" s="179">
        <v>8.66</v>
      </c>
      <c r="BW80" s="180">
        <v>9.25</v>
      </c>
      <c r="BX80" s="175">
        <f t="shared" si="55"/>
        <v>1494.5100000000002</v>
      </c>
      <c r="BY80" s="175"/>
      <c r="BZ80" s="181"/>
      <c r="CA80" s="175">
        <v>6856.51</v>
      </c>
      <c r="CB80" s="176">
        <v>791.38</v>
      </c>
      <c r="CC80" s="175"/>
      <c r="CD80" s="182">
        <f t="shared" si="39"/>
        <v>6856.51</v>
      </c>
      <c r="CE80" s="175">
        <f t="shared" si="39"/>
        <v>608</v>
      </c>
      <c r="CF80" s="174">
        <f t="shared" si="56"/>
        <v>11.277154605263158</v>
      </c>
      <c r="CG80" s="175">
        <f t="shared" si="46"/>
        <v>540.4941373534339</v>
      </c>
      <c r="CH80" s="183">
        <f t="shared" si="47"/>
        <v>2053.8777219430485</v>
      </c>
      <c r="CI80" s="8"/>
      <c r="CJ80" s="179">
        <v>8.09</v>
      </c>
      <c r="CK80" s="180">
        <v>8.78</v>
      </c>
      <c r="CL80" s="207">
        <f t="shared" si="62"/>
        <v>1475.6599999999999</v>
      </c>
      <c r="CM80" s="207">
        <f t="shared" si="62"/>
        <v>182.5</v>
      </c>
      <c r="CN80" s="181"/>
      <c r="CO80" s="175">
        <v>8332.17</v>
      </c>
      <c r="CP80" s="176">
        <v>973.88</v>
      </c>
      <c r="CQ80" s="179">
        <v>7.15</v>
      </c>
      <c r="CR80" s="180">
        <v>8.56</v>
      </c>
      <c r="CS80" s="175">
        <f t="shared" si="63"/>
        <v>2146.5499999999993</v>
      </c>
      <c r="CT80" s="175">
        <f t="shared" si="63"/>
        <v>270.12</v>
      </c>
      <c r="CU80" s="181"/>
      <c r="CV80" s="175">
        <v>10478.72</v>
      </c>
      <c r="CW80" s="176">
        <v>1244</v>
      </c>
      <c r="CX80" s="179">
        <v>8.305415444770283</v>
      </c>
      <c r="CY80" s="180">
        <v>8.89990223463687</v>
      </c>
      <c r="CZ80" s="175">
        <f t="shared" si="57"/>
        <v>2265.9400000000005</v>
      </c>
      <c r="DA80" s="175">
        <f t="shared" si="57"/>
        <v>290.5</v>
      </c>
      <c r="DB80" s="175">
        <v>0</v>
      </c>
      <c r="DC80" s="175">
        <v>12744.66</v>
      </c>
      <c r="DD80" s="176">
        <v>1534.5</v>
      </c>
      <c r="DE80" s="173">
        <v>8.249187882235812</v>
      </c>
      <c r="DF80" s="174">
        <v>8.831399562693758</v>
      </c>
      <c r="DG80" s="175">
        <f t="shared" si="58"/>
        <v>1755.3500000000004</v>
      </c>
      <c r="DH80" s="175">
        <f t="shared" si="58"/>
        <v>223.25</v>
      </c>
      <c r="DI80" s="175">
        <v>0</v>
      </c>
      <c r="DJ80" s="175">
        <v>14500.01</v>
      </c>
      <c r="DK80" s="176">
        <v>1757.75</v>
      </c>
      <c r="DL80" s="173">
        <v>8.193815915627995</v>
      </c>
      <c r="DM80" s="174">
        <v>8.751817716333845</v>
      </c>
      <c r="DN80" s="175">
        <f t="shared" si="59"/>
        <v>2592.289999999999</v>
      </c>
      <c r="DO80" s="175">
        <f t="shared" si="59"/>
        <v>328.25</v>
      </c>
      <c r="DP80" s="175">
        <v>0</v>
      </c>
      <c r="DQ80" s="175">
        <v>17092.3</v>
      </c>
      <c r="DR80" s="176">
        <v>2086</v>
      </c>
      <c r="DS80" s="185"/>
      <c r="DT80" s="8"/>
      <c r="DU80" s="8"/>
      <c r="DV80" s="8"/>
      <c r="DW80" s="8"/>
      <c r="DX80" s="8"/>
      <c r="DY80" s="186"/>
      <c r="DZ80" s="185"/>
      <c r="EA80" s="8"/>
      <c r="EB80" s="8"/>
      <c r="EC80" s="8"/>
      <c r="ED80" s="8"/>
      <c r="EE80" s="8"/>
      <c r="EF80" s="186"/>
      <c r="EG80" s="179">
        <v>8.20226975120035</v>
      </c>
      <c r="EH80" s="180">
        <v>8.752398695854682</v>
      </c>
      <c r="EI80" s="207">
        <f t="shared" si="60"/>
        <v>1699.1000000000022</v>
      </c>
      <c r="EJ80" s="207">
        <f t="shared" si="60"/>
        <v>205</v>
      </c>
      <c r="EK80" s="175">
        <v>0</v>
      </c>
      <c r="EL80" s="175">
        <v>18791.4</v>
      </c>
      <c r="EM80" s="176">
        <v>2291</v>
      </c>
      <c r="EN80" s="174">
        <v>8.141865844255975</v>
      </c>
      <c r="EO80" s="174">
        <v>8.680641183723798</v>
      </c>
      <c r="EP80" s="175">
        <f>ES80-EL80</f>
        <v>2328.5999999999985</v>
      </c>
      <c r="EQ80" s="175">
        <f>ET80-EM80</f>
        <v>303</v>
      </c>
      <c r="ER80" s="175">
        <v>0</v>
      </c>
      <c r="ES80" s="175">
        <v>21120</v>
      </c>
      <c r="ET80" s="175">
        <v>2594</v>
      </c>
      <c r="EU80" s="173">
        <v>8.068696544645912</v>
      </c>
      <c r="EV80" s="174">
        <v>8.595043731778425</v>
      </c>
      <c r="EW80" s="175">
        <v>2464.7999999999993</v>
      </c>
      <c r="EX80" s="175">
        <v>329</v>
      </c>
      <c r="EY80" s="175">
        <v>0</v>
      </c>
      <c r="EZ80" s="175">
        <v>23584.8</v>
      </c>
      <c r="FA80" s="176">
        <v>2923</v>
      </c>
      <c r="FB80" s="173">
        <v>8.001350078492935</v>
      </c>
      <c r="FC80" s="174">
        <v>8.526028772164603</v>
      </c>
      <c r="FD80" s="175">
        <f t="shared" si="61"/>
        <v>1899.5</v>
      </c>
      <c r="FE80" s="175">
        <f t="shared" si="61"/>
        <v>262</v>
      </c>
      <c r="FF80" s="175">
        <v>0</v>
      </c>
      <c r="FG80" s="175">
        <v>25484.3</v>
      </c>
      <c r="FH80" s="175">
        <v>3185</v>
      </c>
      <c r="FI80" s="173">
        <v>7.949971031286211</v>
      </c>
      <c r="FJ80" s="174">
        <v>8.472769373263352</v>
      </c>
      <c r="FK80" s="175">
        <v>6323.299999999999</v>
      </c>
      <c r="FL80" s="175">
        <v>858</v>
      </c>
      <c r="FM80" s="175">
        <v>0</v>
      </c>
      <c r="FN80" s="175">
        <v>27443.3</v>
      </c>
      <c r="FO80" s="176">
        <v>3452</v>
      </c>
      <c r="FP80" s="8"/>
      <c r="FQ80" s="182">
        <f t="shared" si="28"/>
        <v>24951.09</v>
      </c>
      <c r="FR80" s="175">
        <f t="shared" si="28"/>
        <v>3251.62</v>
      </c>
      <c r="FS80" s="174">
        <f t="shared" si="53"/>
        <v>7.673433550045823</v>
      </c>
      <c r="FT80" s="175">
        <f t="shared" si="54"/>
        <v>927.7920603015082</v>
      </c>
      <c r="FU80" s="183">
        <f t="shared" si="48"/>
        <v>3618.389035175882</v>
      </c>
      <c r="FV80" s="8"/>
      <c r="FW80" s="173">
        <v>7.8885106382978725</v>
      </c>
      <c r="FX80" s="174">
        <v>8.409639920612419</v>
      </c>
      <c r="FY80" s="175">
        <v>2217.5</v>
      </c>
      <c r="FZ80" s="175">
        <v>308</v>
      </c>
      <c r="GA80" s="175">
        <v>0</v>
      </c>
      <c r="GB80" s="175">
        <v>29660.8</v>
      </c>
      <c r="GC80" s="176">
        <v>3760</v>
      </c>
      <c r="GD80" s="173">
        <v>8.110215529967522</v>
      </c>
      <c r="GE80" s="174">
        <v>8.488658838071693</v>
      </c>
      <c r="GF80" s="175">
        <v>2092.0999999999985</v>
      </c>
      <c r="GG80" s="175">
        <v>257</v>
      </c>
      <c r="GH80" s="175"/>
      <c r="GI80" s="175">
        <v>29846.5</v>
      </c>
      <c r="GJ80" s="175">
        <v>3787</v>
      </c>
      <c r="GK80" s="173">
        <v>7.788610702012764</v>
      </c>
      <c r="GL80" s="174">
        <v>8.306492146596858</v>
      </c>
      <c r="GM80" s="175">
        <v>1884.2999999999993</v>
      </c>
      <c r="GN80" s="175">
        <v>287</v>
      </c>
      <c r="GO80" s="175">
        <v>0</v>
      </c>
      <c r="GP80" s="175">
        <v>31730.8</v>
      </c>
      <c r="GQ80" s="176">
        <v>4074</v>
      </c>
      <c r="GR80" s="173">
        <v>7.740018462958689</v>
      </c>
      <c r="GS80" s="174">
        <v>8.252337598425196</v>
      </c>
      <c r="GT80" s="175">
        <v>3691</v>
      </c>
      <c r="GU80" s="175">
        <v>546</v>
      </c>
      <c r="GV80" s="175">
        <v>0</v>
      </c>
      <c r="GW80" s="175">
        <v>33537.5</v>
      </c>
      <c r="GX80" s="175">
        <v>4333</v>
      </c>
      <c r="GY80" s="173">
        <v>7.684207174697517</v>
      </c>
      <c r="GZ80" s="174">
        <v>8.186408864767074</v>
      </c>
      <c r="HA80" s="175">
        <v>6353.800000000003</v>
      </c>
      <c r="HB80" s="175">
        <v>924</v>
      </c>
      <c r="HC80" s="175"/>
      <c r="HD80" s="175">
        <v>36200.3</v>
      </c>
      <c r="HE80" s="176">
        <v>4711</v>
      </c>
      <c r="HF80" s="173">
        <v>7.671906489318823</v>
      </c>
      <c r="HG80" s="174">
        <v>8.169098712446353</v>
      </c>
      <c r="HH80" s="175">
        <v>8221.5</v>
      </c>
      <c r="HI80" s="175">
        <v>1175</v>
      </c>
      <c r="HJ80" s="175">
        <v>0</v>
      </c>
      <c r="HK80" s="175">
        <v>38068</v>
      </c>
      <c r="HL80" s="175">
        <v>4962</v>
      </c>
      <c r="HM80" s="173">
        <v>7.673471381129127</v>
      </c>
      <c r="HN80" s="174">
        <v>8.168122270742359</v>
      </c>
      <c r="HO80" s="175">
        <v>9434</v>
      </c>
      <c r="HP80" s="175">
        <v>1332</v>
      </c>
      <c r="HQ80" s="175">
        <v>0</v>
      </c>
      <c r="HR80" s="175">
        <v>39280.5</v>
      </c>
      <c r="HS80" s="176">
        <v>5119</v>
      </c>
      <c r="HT80" s="8"/>
      <c r="HU80" s="173">
        <f t="shared" si="49"/>
        <v>8.0199743616262</v>
      </c>
      <c r="HV80" s="174">
        <f t="shared" si="50"/>
        <v>8.560042201228406</v>
      </c>
      <c r="HW80" s="202">
        <f t="shared" si="51"/>
        <v>65701.80000000002</v>
      </c>
      <c r="HX80" s="175">
        <f t="shared" si="51"/>
        <v>8688.619999999999</v>
      </c>
      <c r="HY80" s="210">
        <f t="shared" si="40"/>
        <v>0.34337929005464</v>
      </c>
      <c r="HZ80" s="175">
        <f t="shared" si="41"/>
        <v>2316.7066331658334</v>
      </c>
      <c r="IA80" s="183">
        <f t="shared" si="52"/>
        <v>8919.320537688458</v>
      </c>
      <c r="IB80" s="194"/>
      <c r="IC80" s="211">
        <f t="shared" si="36"/>
        <v>25484.3</v>
      </c>
      <c r="ID80" s="212">
        <f t="shared" si="42"/>
        <v>31807.6</v>
      </c>
      <c r="IE80" s="175">
        <f t="shared" si="38"/>
        <v>3452</v>
      </c>
      <c r="IF80" s="176">
        <f t="shared" si="43"/>
        <v>3859.62</v>
      </c>
      <c r="IG80" s="175"/>
      <c r="IH80" s="211">
        <f t="shared" si="44"/>
        <v>816.7269681742046</v>
      </c>
      <c r="II80" s="176">
        <f t="shared" si="45"/>
        <v>1468.2861976549411</v>
      </c>
    </row>
    <row r="81" spans="1:243" s="171" customFormat="1" ht="12.75">
      <c r="A81" s="171" t="s">
        <v>48</v>
      </c>
      <c r="B81" s="172" t="s">
        <v>132</v>
      </c>
      <c r="C81" s="171">
        <v>5.97</v>
      </c>
      <c r="D81" s="173"/>
      <c r="E81" s="174"/>
      <c r="F81" s="175"/>
      <c r="G81" s="175"/>
      <c r="H81" s="175"/>
      <c r="I81" s="175"/>
      <c r="J81" s="176"/>
      <c r="K81" s="173"/>
      <c r="L81" s="174"/>
      <c r="M81" s="175"/>
      <c r="N81" s="175"/>
      <c r="O81" s="175"/>
      <c r="P81" s="175"/>
      <c r="Q81" s="176"/>
      <c r="R81" s="177"/>
      <c r="S81" s="2"/>
      <c r="T81" s="175"/>
      <c r="U81" s="175"/>
      <c r="V81" s="175"/>
      <c r="W81" s="175"/>
      <c r="X81" s="176"/>
      <c r="Y81" s="173"/>
      <c r="Z81" s="174"/>
      <c r="AA81" s="175"/>
      <c r="AB81" s="175"/>
      <c r="AC81" s="175"/>
      <c r="AD81" s="175"/>
      <c r="AE81" s="176"/>
      <c r="AF81" s="177"/>
      <c r="AG81" s="2"/>
      <c r="AH81" s="2"/>
      <c r="AI81" s="2"/>
      <c r="AJ81" s="2"/>
      <c r="AK81" s="2"/>
      <c r="AL81" s="178"/>
      <c r="AM81" s="173"/>
      <c r="AN81" s="174"/>
      <c r="AO81" s="175"/>
      <c r="AP81" s="175"/>
      <c r="AQ81" s="175"/>
      <c r="AR81" s="175"/>
      <c r="AS81" s="176"/>
      <c r="AT81" s="179"/>
      <c r="AU81" s="180"/>
      <c r="AV81" s="175"/>
      <c r="AW81" s="175"/>
      <c r="AX81" s="175"/>
      <c r="AY81" s="175"/>
      <c r="AZ81" s="176"/>
      <c r="BA81" s="179"/>
      <c r="BB81" s="180"/>
      <c r="BC81" s="175"/>
      <c r="BD81" s="175"/>
      <c r="BE81" s="175"/>
      <c r="BF81" s="175"/>
      <c r="BG81" s="176"/>
      <c r="BH81" s="179"/>
      <c r="BI81" s="180"/>
      <c r="BJ81" s="175"/>
      <c r="BK81" s="175"/>
      <c r="BL81" s="175"/>
      <c r="BM81" s="175"/>
      <c r="BN81" s="176"/>
      <c r="BO81" s="179">
        <v>8.41</v>
      </c>
      <c r="BP81" s="180"/>
      <c r="BQ81" s="175">
        <v>3339</v>
      </c>
      <c r="BR81" s="175">
        <v>397</v>
      </c>
      <c r="BS81" s="175"/>
      <c r="BT81" s="175">
        <v>3339</v>
      </c>
      <c r="BU81" s="175">
        <v>397</v>
      </c>
      <c r="BV81" s="179">
        <v>8.21</v>
      </c>
      <c r="BW81" s="180">
        <v>8.67</v>
      </c>
      <c r="BX81" s="175">
        <f t="shared" si="55"/>
        <v>760.4899999999998</v>
      </c>
      <c r="BY81" s="175">
        <f t="shared" si="55"/>
        <v>102.5</v>
      </c>
      <c r="BZ81" s="181"/>
      <c r="CA81" s="175">
        <v>4099.49</v>
      </c>
      <c r="CB81" s="176">
        <v>499.5</v>
      </c>
      <c r="CC81" s="175"/>
      <c r="CD81" s="182">
        <f t="shared" si="39"/>
        <v>4099.49</v>
      </c>
      <c r="CE81" s="175">
        <f t="shared" si="39"/>
        <v>499.5</v>
      </c>
      <c r="CF81" s="174">
        <f t="shared" si="56"/>
        <v>8.207187187187186</v>
      </c>
      <c r="CG81" s="175">
        <f t="shared" si="46"/>
        <v>187.18174204355103</v>
      </c>
      <c r="CH81" s="183">
        <f t="shared" si="47"/>
        <v>711.2906197654938</v>
      </c>
      <c r="CI81" s="8"/>
      <c r="CJ81" s="179">
        <v>8.09</v>
      </c>
      <c r="CK81" s="180">
        <v>8.56</v>
      </c>
      <c r="CL81" s="207">
        <f t="shared" si="62"/>
        <v>859.5799999999999</v>
      </c>
      <c r="CM81" s="207">
        <f t="shared" si="62"/>
        <v>113.13</v>
      </c>
      <c r="CN81" s="181"/>
      <c r="CO81" s="175">
        <v>4959.07</v>
      </c>
      <c r="CP81" s="176">
        <v>612.63</v>
      </c>
      <c r="CQ81" s="179">
        <v>7.65</v>
      </c>
      <c r="CR81" s="180">
        <v>8.17</v>
      </c>
      <c r="CS81" s="175">
        <f t="shared" si="63"/>
        <v>1823.5500000000002</v>
      </c>
      <c r="CT81" s="175">
        <f t="shared" si="63"/>
        <v>238.37</v>
      </c>
      <c r="CU81" s="181"/>
      <c r="CV81" s="175">
        <v>6782.62</v>
      </c>
      <c r="CW81" s="176">
        <v>851</v>
      </c>
      <c r="CX81" s="179">
        <v>7.864388386294801</v>
      </c>
      <c r="CY81" s="180">
        <v>8.340653936698928</v>
      </c>
      <c r="CZ81" s="175">
        <f t="shared" si="57"/>
        <v>1188.96</v>
      </c>
      <c r="DA81" s="175">
        <f t="shared" si="57"/>
        <v>162.63</v>
      </c>
      <c r="DB81" s="175">
        <v>0</v>
      </c>
      <c r="DC81" s="175">
        <v>7971.58</v>
      </c>
      <c r="DD81" s="176">
        <v>1013.63</v>
      </c>
      <c r="DE81" s="173">
        <v>7.800855249091297</v>
      </c>
      <c r="DF81" s="174">
        <v>8.266628601466417</v>
      </c>
      <c r="DG81" s="175">
        <f t="shared" si="58"/>
        <v>1149.5699999999997</v>
      </c>
      <c r="DH81" s="175">
        <f t="shared" si="58"/>
        <v>155.62</v>
      </c>
      <c r="DI81" s="175">
        <v>0</v>
      </c>
      <c r="DJ81" s="175">
        <v>9121.15</v>
      </c>
      <c r="DK81" s="176">
        <v>1169.25</v>
      </c>
      <c r="DL81" s="173">
        <v>7.73854907539118</v>
      </c>
      <c r="DM81" s="174">
        <v>8.199246420497362</v>
      </c>
      <c r="DN81" s="175">
        <f t="shared" si="59"/>
        <v>1759.25</v>
      </c>
      <c r="DO81" s="175">
        <f t="shared" si="59"/>
        <v>236.75</v>
      </c>
      <c r="DP81" s="175">
        <v>0</v>
      </c>
      <c r="DQ81" s="175">
        <v>10880.4</v>
      </c>
      <c r="DR81" s="176">
        <v>1406</v>
      </c>
      <c r="DS81" s="185"/>
      <c r="DT81" s="8"/>
      <c r="DU81" s="8"/>
      <c r="DV81" s="8"/>
      <c r="DW81" s="8"/>
      <c r="DX81" s="8"/>
      <c r="DY81" s="186"/>
      <c r="DZ81" s="185"/>
      <c r="EA81" s="8"/>
      <c r="EB81" s="8"/>
      <c r="EC81" s="8"/>
      <c r="ED81" s="8"/>
      <c r="EE81" s="8"/>
      <c r="EF81" s="186"/>
      <c r="EG81" s="179">
        <v>7.852383863080685</v>
      </c>
      <c r="EH81" s="180">
        <v>8.293415106520335</v>
      </c>
      <c r="EI81" s="207">
        <f t="shared" si="60"/>
        <v>1966.1000000000004</v>
      </c>
      <c r="EJ81" s="207">
        <f t="shared" si="60"/>
        <v>230</v>
      </c>
      <c r="EK81" s="175">
        <v>0</v>
      </c>
      <c r="EL81" s="175">
        <v>12846.5</v>
      </c>
      <c r="EM81" s="176">
        <v>1636</v>
      </c>
      <c r="EN81" s="209"/>
      <c r="EO81" s="209"/>
      <c r="EP81" s="8"/>
      <c r="EQ81" s="8"/>
      <c r="ER81" s="8"/>
      <c r="ES81" s="8"/>
      <c r="ET81" s="8"/>
      <c r="EU81" s="173">
        <v>8.03352051835853</v>
      </c>
      <c r="EV81" s="174">
        <v>8.42664250113276</v>
      </c>
      <c r="EW81" s="175">
        <f>EZ81-EL81</f>
        <v>5751.0999999999985</v>
      </c>
      <c r="EX81" s="175">
        <f>FA81-EM81</f>
        <v>679</v>
      </c>
      <c r="EY81" s="175"/>
      <c r="EZ81" s="175">
        <v>18597.6</v>
      </c>
      <c r="FA81" s="176">
        <v>2315</v>
      </c>
      <c r="FB81" s="173">
        <v>8.059759876065065</v>
      </c>
      <c r="FC81" s="174">
        <v>8.442312373225151</v>
      </c>
      <c r="FD81" s="175">
        <f t="shared" si="61"/>
        <v>2212.7000000000007</v>
      </c>
      <c r="FE81" s="175">
        <f t="shared" si="61"/>
        <v>267</v>
      </c>
      <c r="FF81" s="175">
        <v>0</v>
      </c>
      <c r="FG81" s="175">
        <v>20810.3</v>
      </c>
      <c r="FH81" s="175">
        <v>2582</v>
      </c>
      <c r="FI81" s="173">
        <v>8.100842105263158</v>
      </c>
      <c r="FJ81" s="174">
        <v>8.481778104335048</v>
      </c>
      <c r="FK81" s="175">
        <v>10240.900000000001</v>
      </c>
      <c r="FL81" s="175">
        <v>1214</v>
      </c>
      <c r="FM81" s="175">
        <v>0</v>
      </c>
      <c r="FN81" s="175">
        <v>23087.4</v>
      </c>
      <c r="FO81" s="176">
        <v>2850</v>
      </c>
      <c r="FP81" s="8"/>
      <c r="FQ81" s="182">
        <f t="shared" si="28"/>
        <v>26951.71</v>
      </c>
      <c r="FR81" s="175">
        <f t="shared" si="28"/>
        <v>3296.5</v>
      </c>
      <c r="FS81" s="174">
        <f t="shared" si="53"/>
        <v>8.17585621113302</v>
      </c>
      <c r="FT81" s="175">
        <f t="shared" si="54"/>
        <v>1218.0242881072027</v>
      </c>
      <c r="FU81" s="183">
        <f t="shared" si="48"/>
        <v>4750.29472361809</v>
      </c>
      <c r="FV81" s="8"/>
      <c r="FW81" s="173">
        <v>8.10773162939297</v>
      </c>
      <c r="FX81" s="174">
        <v>8.48168449197861</v>
      </c>
      <c r="FY81" s="175">
        <v>2289.7999999999993</v>
      </c>
      <c r="FZ81" s="175">
        <v>280</v>
      </c>
      <c r="GA81" s="175">
        <v>0</v>
      </c>
      <c r="GB81" s="175">
        <v>25377.2</v>
      </c>
      <c r="GC81" s="176">
        <v>3130</v>
      </c>
      <c r="GD81" s="173">
        <v>8.430719794344473</v>
      </c>
      <c r="GE81" s="174">
        <v>8.955625341343529</v>
      </c>
      <c r="GF81" s="175">
        <v>1818.7000000000007</v>
      </c>
      <c r="GG81" s="175">
        <v>204</v>
      </c>
      <c r="GH81" s="175"/>
      <c r="GI81" s="175">
        <v>27469.3</v>
      </c>
      <c r="GJ81" s="175">
        <v>3387</v>
      </c>
      <c r="GK81" s="173">
        <v>8.10595303113053</v>
      </c>
      <c r="GL81" s="174">
        <v>8.483566733352387</v>
      </c>
      <c r="GM81" s="175">
        <v>2214.7000000000007</v>
      </c>
      <c r="GN81" s="175">
        <v>275</v>
      </c>
      <c r="GO81" s="175">
        <v>0</v>
      </c>
      <c r="GP81" s="175">
        <v>29684</v>
      </c>
      <c r="GQ81" s="176">
        <v>3662</v>
      </c>
      <c r="GR81" s="173">
        <v>8.124716553287982</v>
      </c>
      <c r="GS81" s="174">
        <v>8.497233201581027</v>
      </c>
      <c r="GT81" s="175">
        <v>4777.700000000001</v>
      </c>
      <c r="GU81" s="175">
        <v>582</v>
      </c>
      <c r="GV81" s="175">
        <v>0</v>
      </c>
      <c r="GW81" s="175">
        <v>32247</v>
      </c>
      <c r="GX81" s="175">
        <v>3969</v>
      </c>
      <c r="GY81" s="173">
        <v>8.167817423540315</v>
      </c>
      <c r="GZ81" s="174">
        <v>8.5377331072899</v>
      </c>
      <c r="HA81" s="175">
        <v>7783.000000000004</v>
      </c>
      <c r="HB81" s="175">
        <v>929</v>
      </c>
      <c r="HC81" s="175"/>
      <c r="HD81" s="175">
        <v>35252.3</v>
      </c>
      <c r="HE81" s="176">
        <v>4316</v>
      </c>
      <c r="HF81" s="173">
        <v>8.225637699956767</v>
      </c>
      <c r="HG81" s="174">
        <v>8.587632588580457</v>
      </c>
      <c r="HH81" s="175">
        <v>10582.500000000004</v>
      </c>
      <c r="HI81" s="175">
        <v>1239</v>
      </c>
      <c r="HJ81" s="175">
        <v>0</v>
      </c>
      <c r="HK81" s="175">
        <v>38051.8</v>
      </c>
      <c r="HL81" s="175">
        <v>4626</v>
      </c>
      <c r="HM81" s="173">
        <v>8.249613859319558</v>
      </c>
      <c r="HN81" s="174">
        <v>8.60899586146809</v>
      </c>
      <c r="HO81" s="175">
        <v>12054.600000000002</v>
      </c>
      <c r="HP81" s="175">
        <v>1404</v>
      </c>
      <c r="HQ81" s="175">
        <v>0</v>
      </c>
      <c r="HR81" s="175">
        <v>39523.9</v>
      </c>
      <c r="HS81" s="176">
        <v>4791</v>
      </c>
      <c r="HT81" s="8"/>
      <c r="HU81" s="173">
        <f t="shared" si="49"/>
        <v>8.067916059139852</v>
      </c>
      <c r="HV81" s="174">
        <f t="shared" si="50"/>
        <v>8.470773433498234</v>
      </c>
      <c r="HW81" s="202">
        <f t="shared" si="51"/>
        <v>72572.20000000003</v>
      </c>
      <c r="HX81" s="175">
        <f t="shared" si="51"/>
        <v>8709</v>
      </c>
      <c r="HY81" s="210">
        <f t="shared" si="40"/>
        <v>0.35140972514905405</v>
      </c>
      <c r="HZ81" s="175">
        <f t="shared" si="41"/>
        <v>3447.1474036850977</v>
      </c>
      <c r="IA81" s="183">
        <f t="shared" si="52"/>
        <v>13271.517504187626</v>
      </c>
      <c r="IB81" s="194"/>
      <c r="IC81" s="211">
        <f t="shared" si="36"/>
        <v>20810.3</v>
      </c>
      <c r="ID81" s="212">
        <f t="shared" si="42"/>
        <v>31051.199999999997</v>
      </c>
      <c r="IE81" s="175">
        <f t="shared" si="38"/>
        <v>2850</v>
      </c>
      <c r="IF81" s="176">
        <f t="shared" si="43"/>
        <v>3796</v>
      </c>
      <c r="IG81" s="175"/>
      <c r="IH81" s="211">
        <f t="shared" si="44"/>
        <v>635.812395309883</v>
      </c>
      <c r="II81" s="176">
        <f t="shared" si="45"/>
        <v>1405.2060301507536</v>
      </c>
    </row>
    <row r="82" spans="1:243" s="171" customFormat="1" ht="12.75">
      <c r="A82" s="171" t="s">
        <v>48</v>
      </c>
      <c r="B82" s="172" t="s">
        <v>133</v>
      </c>
      <c r="C82" s="171">
        <v>5.97</v>
      </c>
      <c r="D82" s="173"/>
      <c r="E82" s="174"/>
      <c r="F82" s="175"/>
      <c r="G82" s="175"/>
      <c r="H82" s="175"/>
      <c r="I82" s="175"/>
      <c r="J82" s="176"/>
      <c r="K82" s="173"/>
      <c r="L82" s="174"/>
      <c r="M82" s="175"/>
      <c r="N82" s="175"/>
      <c r="O82" s="175"/>
      <c r="P82" s="175"/>
      <c r="Q82" s="176"/>
      <c r="R82" s="177"/>
      <c r="S82" s="2"/>
      <c r="T82" s="175"/>
      <c r="U82" s="175"/>
      <c r="V82" s="175"/>
      <c r="W82" s="175"/>
      <c r="X82" s="176"/>
      <c r="Y82" s="173"/>
      <c r="Z82" s="174"/>
      <c r="AA82" s="175"/>
      <c r="AB82" s="175"/>
      <c r="AC82" s="175"/>
      <c r="AD82" s="175"/>
      <c r="AE82" s="176"/>
      <c r="AF82" s="177"/>
      <c r="AG82" s="2"/>
      <c r="AH82" s="2"/>
      <c r="AI82" s="2"/>
      <c r="AJ82" s="2"/>
      <c r="AK82" s="2"/>
      <c r="AL82" s="178"/>
      <c r="AM82" s="173"/>
      <c r="AN82" s="174"/>
      <c r="AO82" s="175"/>
      <c r="AP82" s="175"/>
      <c r="AQ82" s="175"/>
      <c r="AR82" s="175"/>
      <c r="AS82" s="176"/>
      <c r="AT82" s="179"/>
      <c r="AU82" s="180"/>
      <c r="AV82" s="175"/>
      <c r="AW82" s="175"/>
      <c r="AX82" s="175"/>
      <c r="AY82" s="175"/>
      <c r="AZ82" s="176"/>
      <c r="BA82" s="179"/>
      <c r="BB82" s="180"/>
      <c r="BC82" s="175"/>
      <c r="BD82" s="175"/>
      <c r="BE82" s="175"/>
      <c r="BF82" s="175"/>
      <c r="BG82" s="176"/>
      <c r="BH82" s="179"/>
      <c r="BI82" s="180"/>
      <c r="BJ82" s="175"/>
      <c r="BK82" s="175"/>
      <c r="BL82" s="175"/>
      <c r="BM82" s="175"/>
      <c r="BN82" s="176"/>
      <c r="BO82" s="179">
        <v>8.22</v>
      </c>
      <c r="BP82" s="180"/>
      <c r="BQ82" s="175">
        <v>5167</v>
      </c>
      <c r="BR82" s="175">
        <v>596</v>
      </c>
      <c r="BS82" s="175"/>
      <c r="BT82" s="175">
        <v>5167</v>
      </c>
      <c r="BU82" s="175">
        <v>596</v>
      </c>
      <c r="BV82" s="179">
        <v>8.09</v>
      </c>
      <c r="BW82" s="180">
        <v>8.56</v>
      </c>
      <c r="BX82" s="175">
        <f t="shared" si="55"/>
        <v>2148.3999999999996</v>
      </c>
      <c r="BY82" s="175">
        <f t="shared" si="55"/>
        <v>308.38</v>
      </c>
      <c r="BZ82" s="181"/>
      <c r="CA82" s="175">
        <v>7315.4</v>
      </c>
      <c r="CB82" s="176">
        <v>904.38</v>
      </c>
      <c r="CC82" s="175"/>
      <c r="CD82" s="182">
        <f t="shared" si="39"/>
        <v>7315.4</v>
      </c>
      <c r="CE82" s="175">
        <f t="shared" si="39"/>
        <v>904.38</v>
      </c>
      <c r="CF82" s="174">
        <f t="shared" si="56"/>
        <v>8.08885645414538</v>
      </c>
      <c r="CG82" s="175">
        <f t="shared" si="46"/>
        <v>320.98013400335014</v>
      </c>
      <c r="CH82" s="183">
        <f t="shared" si="47"/>
        <v>1219.7245092127305</v>
      </c>
      <c r="CI82" s="8"/>
      <c r="CJ82" s="179">
        <v>7.73</v>
      </c>
      <c r="CK82" s="180">
        <v>8.21</v>
      </c>
      <c r="CL82" s="207">
        <f t="shared" si="62"/>
        <v>1584.0599999999995</v>
      </c>
      <c r="CM82" s="207">
        <f t="shared" si="62"/>
        <v>204.87</v>
      </c>
      <c r="CN82" s="181"/>
      <c r="CO82" s="175">
        <v>8899.46</v>
      </c>
      <c r="CP82" s="176">
        <v>1109.25</v>
      </c>
      <c r="CQ82" s="179">
        <v>7.9</v>
      </c>
      <c r="CR82" s="180">
        <v>8.41</v>
      </c>
      <c r="CS82" s="175">
        <f t="shared" si="63"/>
        <v>2768.0200000000004</v>
      </c>
      <c r="CT82" s="175">
        <f t="shared" si="63"/>
        <v>350.3800000000001</v>
      </c>
      <c r="CU82" s="181"/>
      <c r="CV82" s="175">
        <v>11667.48</v>
      </c>
      <c r="CW82" s="176">
        <v>1459.63</v>
      </c>
      <c r="CX82" s="179">
        <v>7.999044096728307</v>
      </c>
      <c r="CY82" s="180">
        <v>8.490605465800996</v>
      </c>
      <c r="CZ82" s="175">
        <f t="shared" si="57"/>
        <v>2390.84</v>
      </c>
      <c r="DA82" s="175">
        <f t="shared" si="57"/>
        <v>297.8699999999999</v>
      </c>
      <c r="DB82" s="175">
        <v>0</v>
      </c>
      <c r="DC82" s="175">
        <v>14058.32</v>
      </c>
      <c r="DD82" s="176">
        <v>1757.5</v>
      </c>
      <c r="DE82" s="173">
        <v>8.03054211035818</v>
      </c>
      <c r="DF82" s="174">
        <v>8.512621857362749</v>
      </c>
      <c r="DG82" s="175">
        <f t="shared" si="58"/>
        <v>2532.779999999999</v>
      </c>
      <c r="DH82" s="175">
        <f t="shared" si="58"/>
        <v>308.5</v>
      </c>
      <c r="DI82" s="175">
        <v>0</v>
      </c>
      <c r="DJ82" s="175">
        <v>16591.1</v>
      </c>
      <c r="DK82" s="176">
        <v>2066</v>
      </c>
      <c r="DL82" s="173">
        <v>8.038836206896551</v>
      </c>
      <c r="DM82" s="174">
        <v>8.508257299270072</v>
      </c>
      <c r="DN82" s="175">
        <f t="shared" si="59"/>
        <v>2059</v>
      </c>
      <c r="DO82" s="175">
        <f t="shared" si="59"/>
        <v>254</v>
      </c>
      <c r="DP82" s="175">
        <v>0</v>
      </c>
      <c r="DQ82" s="175">
        <v>18650.1</v>
      </c>
      <c r="DR82" s="176">
        <v>2320</v>
      </c>
      <c r="DS82" s="185"/>
      <c r="DT82" s="8"/>
      <c r="DU82" s="8"/>
      <c r="DV82" s="8"/>
      <c r="DW82" s="8"/>
      <c r="DX82" s="8"/>
      <c r="DY82" s="186"/>
      <c r="DZ82" s="185"/>
      <c r="EA82" s="8"/>
      <c r="EB82" s="8"/>
      <c r="EC82" s="8"/>
      <c r="ED82" s="8"/>
      <c r="EE82" s="8"/>
      <c r="EF82" s="186"/>
      <c r="EG82" s="179">
        <v>8.180985642219635</v>
      </c>
      <c r="EH82" s="180">
        <v>8.650964300369306</v>
      </c>
      <c r="EI82" s="207">
        <f t="shared" si="60"/>
        <v>2432.300000000003</v>
      </c>
      <c r="EJ82" s="207">
        <f t="shared" si="60"/>
        <v>257</v>
      </c>
      <c r="EK82" s="175">
        <v>0</v>
      </c>
      <c r="EL82" s="175">
        <v>21082.4</v>
      </c>
      <c r="EM82" s="176">
        <v>2577</v>
      </c>
      <c r="EN82" s="174">
        <v>8.295158481365378</v>
      </c>
      <c r="EO82" s="174">
        <v>8.762104488594556</v>
      </c>
      <c r="EP82" s="175">
        <f aca="true" t="shared" si="64" ref="EP82:EQ85">ES82-EL82</f>
        <v>2733</v>
      </c>
      <c r="EQ82" s="175">
        <f t="shared" si="64"/>
        <v>294</v>
      </c>
      <c r="ER82" s="175">
        <v>0</v>
      </c>
      <c r="ES82" s="175">
        <v>23815.4</v>
      </c>
      <c r="ET82" s="175">
        <v>2871</v>
      </c>
      <c r="EU82" s="173">
        <v>8.344412698412699</v>
      </c>
      <c r="EV82" s="174">
        <v>8.80566164154104</v>
      </c>
      <c r="EW82" s="175">
        <v>2469.5</v>
      </c>
      <c r="EX82" s="175">
        <v>279</v>
      </c>
      <c r="EY82" s="175">
        <v>0</v>
      </c>
      <c r="EZ82" s="175">
        <v>26284.9</v>
      </c>
      <c r="FA82" s="176">
        <v>3150</v>
      </c>
      <c r="FB82" s="173">
        <v>8.349400119976005</v>
      </c>
      <c r="FC82" s="174">
        <v>8.809145569620254</v>
      </c>
      <c r="FD82" s="175">
        <f t="shared" si="61"/>
        <v>1552</v>
      </c>
      <c r="FE82" s="175">
        <f t="shared" si="61"/>
        <v>184</v>
      </c>
      <c r="FF82" s="175">
        <v>0</v>
      </c>
      <c r="FG82" s="175">
        <v>27836.9</v>
      </c>
      <c r="FH82" s="175">
        <v>3334</v>
      </c>
      <c r="FI82" s="173">
        <v>8.387528604118993</v>
      </c>
      <c r="FJ82" s="174">
        <v>8.864207980652962</v>
      </c>
      <c r="FK82" s="175">
        <v>5507.399999999998</v>
      </c>
      <c r="FL82" s="175">
        <v>625</v>
      </c>
      <c r="FM82" s="175">
        <v>0</v>
      </c>
      <c r="FN82" s="175">
        <v>29322.8</v>
      </c>
      <c r="FO82" s="176">
        <v>3496</v>
      </c>
      <c r="FP82" s="8"/>
      <c r="FQ82" s="182">
        <f t="shared" si="28"/>
        <v>26028.899999999998</v>
      </c>
      <c r="FR82" s="175">
        <f t="shared" si="28"/>
        <v>3054.62</v>
      </c>
      <c r="FS82" s="174">
        <f t="shared" si="53"/>
        <v>8.521158114593632</v>
      </c>
      <c r="FT82" s="175">
        <f t="shared" si="54"/>
        <v>1305.3297487437185</v>
      </c>
      <c r="FU82" s="183">
        <f t="shared" si="48"/>
        <v>5090.786020100502</v>
      </c>
      <c r="FV82" s="8"/>
      <c r="FW82" s="173">
        <v>8.403906673901247</v>
      </c>
      <c r="FX82" s="174">
        <v>8.903937913193445</v>
      </c>
      <c r="FY82" s="175">
        <v>1654</v>
      </c>
      <c r="FZ82" s="175">
        <v>190</v>
      </c>
      <c r="GA82" s="175">
        <v>0</v>
      </c>
      <c r="GB82" s="175">
        <v>30976.8</v>
      </c>
      <c r="GC82" s="176">
        <v>3686</v>
      </c>
      <c r="GD82" s="173">
        <v>8.106568961004973</v>
      </c>
      <c r="GE82" s="174">
        <v>8.632998885172798</v>
      </c>
      <c r="GF82" s="175">
        <v>1937.7999999999993</v>
      </c>
      <c r="GG82" s="175">
        <v>243</v>
      </c>
      <c r="GH82" s="175"/>
      <c r="GI82" s="175">
        <v>32795.5</v>
      </c>
      <c r="GJ82" s="175">
        <v>3890</v>
      </c>
      <c r="GK82" s="173">
        <v>8.45390415957188</v>
      </c>
      <c r="GL82" s="174">
        <v>8.985005170630817</v>
      </c>
      <c r="GM82" s="175">
        <v>1958.5</v>
      </c>
      <c r="GN82" s="175">
        <v>221</v>
      </c>
      <c r="GO82" s="175">
        <v>0</v>
      </c>
      <c r="GP82" s="175">
        <v>34754</v>
      </c>
      <c r="GQ82" s="176">
        <v>4111</v>
      </c>
      <c r="GR82" s="173">
        <v>8.469712793733683</v>
      </c>
      <c r="GS82" s="174">
        <v>9.006284704694599</v>
      </c>
      <c r="GT82" s="175">
        <v>2887.4000000000015</v>
      </c>
      <c r="GU82" s="175">
        <v>323</v>
      </c>
      <c r="GV82" s="175">
        <v>0</v>
      </c>
      <c r="GW82" s="175">
        <v>35682.9</v>
      </c>
      <c r="GX82" s="175">
        <v>4213</v>
      </c>
      <c r="GY82" s="173">
        <v>8.52756381549485</v>
      </c>
      <c r="GZ82" s="174">
        <v>9.067642857142857</v>
      </c>
      <c r="HA82" s="175">
        <v>5288.5999999999985</v>
      </c>
      <c r="HB82" s="175">
        <v>576</v>
      </c>
      <c r="HC82" s="175"/>
      <c r="HD82" s="175">
        <v>38084.1</v>
      </c>
      <c r="HE82" s="176">
        <v>4466</v>
      </c>
      <c r="HF82" s="173">
        <v>8.55585738539898</v>
      </c>
      <c r="HG82" s="174">
        <v>9.090236753100337</v>
      </c>
      <c r="HH82" s="175">
        <v>7519.699999999997</v>
      </c>
      <c r="HI82" s="175">
        <v>822</v>
      </c>
      <c r="HJ82" s="175">
        <v>0</v>
      </c>
      <c r="HK82" s="175">
        <v>40315.2</v>
      </c>
      <c r="HL82" s="175">
        <v>4712</v>
      </c>
      <c r="HM82" s="173">
        <v>8.576949846468782</v>
      </c>
      <c r="HN82" s="174">
        <v>9.10438939591482</v>
      </c>
      <c r="HO82" s="175">
        <v>9102.900000000001</v>
      </c>
      <c r="HP82" s="175">
        <v>995</v>
      </c>
      <c r="HQ82" s="175">
        <v>0</v>
      </c>
      <c r="HR82" s="175">
        <v>41898.4</v>
      </c>
      <c r="HS82" s="176">
        <v>4885</v>
      </c>
      <c r="HT82" s="8"/>
      <c r="HU82" s="173">
        <f t="shared" si="49"/>
        <v>8.245282715560533</v>
      </c>
      <c r="HV82" s="174">
        <f t="shared" si="50"/>
        <v>8.7430035712812</v>
      </c>
      <c r="HW82" s="202">
        <f t="shared" si="51"/>
        <v>63693.200000000004</v>
      </c>
      <c r="HX82" s="175">
        <f t="shared" si="51"/>
        <v>7329</v>
      </c>
      <c r="HY82" s="210">
        <f t="shared" si="40"/>
        <v>0.38111938284096036</v>
      </c>
      <c r="HZ82" s="175">
        <f t="shared" si="41"/>
        <v>3339.8777219430503</v>
      </c>
      <c r="IA82" s="183">
        <f t="shared" si="52"/>
        <v>12858.529229480744</v>
      </c>
      <c r="IB82" s="194"/>
      <c r="IC82" s="211">
        <f t="shared" si="36"/>
        <v>27836.9</v>
      </c>
      <c r="ID82" s="212">
        <f t="shared" si="42"/>
        <v>33344.3</v>
      </c>
      <c r="IE82" s="175">
        <f t="shared" si="38"/>
        <v>3496</v>
      </c>
      <c r="IF82" s="176">
        <f t="shared" si="43"/>
        <v>3959</v>
      </c>
      <c r="IG82" s="175"/>
      <c r="IH82" s="211">
        <f t="shared" si="44"/>
        <v>1166.797319932999</v>
      </c>
      <c r="II82" s="176">
        <f t="shared" si="45"/>
        <v>1626.3098827470694</v>
      </c>
    </row>
    <row r="83" spans="1:243" s="171" customFormat="1" ht="12.75">
      <c r="A83" s="171" t="s">
        <v>48</v>
      </c>
      <c r="B83" s="172" t="s">
        <v>134</v>
      </c>
      <c r="C83" s="171">
        <v>5.97</v>
      </c>
      <c r="D83" s="173"/>
      <c r="E83" s="174"/>
      <c r="F83" s="175"/>
      <c r="G83" s="175"/>
      <c r="H83" s="175"/>
      <c r="I83" s="175"/>
      <c r="J83" s="176"/>
      <c r="K83" s="173"/>
      <c r="L83" s="174"/>
      <c r="M83" s="175"/>
      <c r="N83" s="175"/>
      <c r="O83" s="175"/>
      <c r="P83" s="175"/>
      <c r="Q83" s="176"/>
      <c r="R83" s="177"/>
      <c r="S83" s="2"/>
      <c r="T83" s="175"/>
      <c r="U83" s="175"/>
      <c r="V83" s="175"/>
      <c r="W83" s="175"/>
      <c r="X83" s="176"/>
      <c r="Y83" s="173"/>
      <c r="Z83" s="174"/>
      <c r="AA83" s="175"/>
      <c r="AB83" s="175"/>
      <c r="AC83" s="175"/>
      <c r="AD83" s="175"/>
      <c r="AE83" s="176"/>
      <c r="AF83" s="177"/>
      <c r="AG83" s="2"/>
      <c r="AH83" s="2"/>
      <c r="AI83" s="2"/>
      <c r="AJ83" s="2"/>
      <c r="AK83" s="2"/>
      <c r="AL83" s="178"/>
      <c r="AM83" s="173"/>
      <c r="AN83" s="174"/>
      <c r="AO83" s="175"/>
      <c r="AP83" s="175"/>
      <c r="AQ83" s="175"/>
      <c r="AR83" s="175"/>
      <c r="AS83" s="176"/>
      <c r="AT83" s="179"/>
      <c r="AU83" s="180"/>
      <c r="AV83" s="175"/>
      <c r="AW83" s="175"/>
      <c r="AX83" s="175"/>
      <c r="AY83" s="175"/>
      <c r="AZ83" s="176"/>
      <c r="BA83" s="179"/>
      <c r="BB83" s="180"/>
      <c r="BC83" s="175"/>
      <c r="BD83" s="175"/>
      <c r="BE83" s="175"/>
      <c r="BF83" s="175"/>
      <c r="BG83" s="176"/>
      <c r="BH83" s="179"/>
      <c r="BI83" s="180"/>
      <c r="BJ83" s="175"/>
      <c r="BK83" s="175"/>
      <c r="BL83" s="175"/>
      <c r="BM83" s="175"/>
      <c r="BN83" s="176"/>
      <c r="BO83" s="179">
        <v>8.43</v>
      </c>
      <c r="BP83" s="180"/>
      <c r="BQ83" s="175">
        <v>5288</v>
      </c>
      <c r="BR83" s="175">
        <v>626</v>
      </c>
      <c r="BS83" s="175"/>
      <c r="BT83" s="175">
        <v>5288</v>
      </c>
      <c r="BU83" s="175">
        <v>626</v>
      </c>
      <c r="BV83" s="179">
        <v>7.81</v>
      </c>
      <c r="BW83" s="180">
        <v>7.81</v>
      </c>
      <c r="BX83" s="175">
        <f t="shared" si="55"/>
        <v>1634.1099999999997</v>
      </c>
      <c r="BY83" s="175">
        <f t="shared" si="55"/>
        <v>209.38</v>
      </c>
      <c r="BZ83" s="181"/>
      <c r="CA83" s="175">
        <v>6922.11</v>
      </c>
      <c r="CB83" s="176">
        <v>835.38</v>
      </c>
      <c r="CC83" s="175"/>
      <c r="CD83" s="182">
        <f t="shared" si="39"/>
        <v>6922.11</v>
      </c>
      <c r="CE83" s="175">
        <f t="shared" si="39"/>
        <v>835.38</v>
      </c>
      <c r="CF83" s="174">
        <f t="shared" si="56"/>
        <v>8.286181139122315</v>
      </c>
      <c r="CG83" s="175">
        <f t="shared" si="46"/>
        <v>324.1024120603016</v>
      </c>
      <c r="CH83" s="183">
        <f t="shared" si="47"/>
        <v>1231.5891658291462</v>
      </c>
      <c r="CI83" s="8"/>
      <c r="CJ83" s="179">
        <v>7.57</v>
      </c>
      <c r="CK83" s="180">
        <v>7.95</v>
      </c>
      <c r="CL83" s="207">
        <f t="shared" si="62"/>
        <v>1614.7600000000011</v>
      </c>
      <c r="CM83" s="207">
        <f t="shared" si="62"/>
        <v>213.37</v>
      </c>
      <c r="CN83" s="181"/>
      <c r="CO83" s="175">
        <v>8536.87</v>
      </c>
      <c r="CP83" s="176">
        <v>1048.75</v>
      </c>
      <c r="CQ83" s="179">
        <v>7.65</v>
      </c>
      <c r="CR83" s="180">
        <v>8.04</v>
      </c>
      <c r="CS83" s="175">
        <f t="shared" si="63"/>
        <v>2525.9299999999985</v>
      </c>
      <c r="CT83" s="175">
        <f t="shared" si="63"/>
        <v>330</v>
      </c>
      <c r="CU83" s="181"/>
      <c r="CV83" s="175">
        <v>11062.8</v>
      </c>
      <c r="CW83" s="176">
        <v>1378.75</v>
      </c>
      <c r="CX83" s="179">
        <v>7.94647627547226</v>
      </c>
      <c r="CY83" s="180">
        <v>8.342311055590256</v>
      </c>
      <c r="CZ83" s="175">
        <f t="shared" si="57"/>
        <v>2293.2400000000016</v>
      </c>
      <c r="DA83" s="175">
        <f t="shared" si="57"/>
        <v>302</v>
      </c>
      <c r="DB83" s="175">
        <v>0</v>
      </c>
      <c r="DC83" s="175">
        <v>13356.04</v>
      </c>
      <c r="DD83" s="176">
        <v>1680.75</v>
      </c>
      <c r="DE83" s="173">
        <v>7.915900817726194</v>
      </c>
      <c r="DF83" s="174">
        <v>8.303591588267848</v>
      </c>
      <c r="DG83" s="175">
        <f t="shared" si="58"/>
        <v>1648.5499999999993</v>
      </c>
      <c r="DH83" s="175">
        <f t="shared" si="58"/>
        <v>214.75</v>
      </c>
      <c r="DI83" s="175">
        <v>0</v>
      </c>
      <c r="DJ83" s="175">
        <v>15004.59</v>
      </c>
      <c r="DK83" s="176">
        <v>1895.5</v>
      </c>
      <c r="DL83" s="173">
        <v>7.881895395619132</v>
      </c>
      <c r="DM83" s="174">
        <v>8.262324273664479</v>
      </c>
      <c r="DN83" s="175">
        <f t="shared" si="59"/>
        <v>2627.209999999999</v>
      </c>
      <c r="DO83" s="175">
        <f t="shared" si="59"/>
        <v>341.5</v>
      </c>
      <c r="DP83" s="175">
        <v>0</v>
      </c>
      <c r="DQ83" s="175">
        <v>17631.8</v>
      </c>
      <c r="DR83" s="176">
        <v>2237</v>
      </c>
      <c r="DS83" s="185"/>
      <c r="DT83" s="8"/>
      <c r="DU83" s="8"/>
      <c r="DV83" s="8"/>
      <c r="DW83" s="8"/>
      <c r="DX83" s="8"/>
      <c r="DY83" s="186"/>
      <c r="DZ83" s="185"/>
      <c r="EA83" s="8"/>
      <c r="EB83" s="8"/>
      <c r="EC83" s="8"/>
      <c r="ED83" s="8"/>
      <c r="EE83" s="8"/>
      <c r="EF83" s="186"/>
      <c r="EG83" s="173">
        <v>7.957629255989912</v>
      </c>
      <c r="EH83" s="174">
        <v>8.350771945302162</v>
      </c>
      <c r="EI83" s="207">
        <f t="shared" si="60"/>
        <v>1299.4000000000015</v>
      </c>
      <c r="EJ83" s="207">
        <f t="shared" si="60"/>
        <v>142</v>
      </c>
      <c r="EK83" s="175">
        <v>0</v>
      </c>
      <c r="EL83" s="175">
        <v>18931.2</v>
      </c>
      <c r="EM83" s="176">
        <v>2379</v>
      </c>
      <c r="EN83" s="174">
        <v>8.012632375189108</v>
      </c>
      <c r="EO83" s="174">
        <v>8.43032232391564</v>
      </c>
      <c r="EP83" s="175">
        <f t="shared" si="64"/>
        <v>2254.2000000000007</v>
      </c>
      <c r="EQ83" s="175">
        <f t="shared" si="64"/>
        <v>265</v>
      </c>
      <c r="ER83" s="175">
        <v>0</v>
      </c>
      <c r="ES83" s="175">
        <v>21185.4</v>
      </c>
      <c r="ET83" s="175">
        <v>2644</v>
      </c>
      <c r="EU83" s="173">
        <v>8.059098727210182</v>
      </c>
      <c r="EV83" s="174">
        <v>8.500653120464442</v>
      </c>
      <c r="EW83" s="175">
        <v>2242.399999999998</v>
      </c>
      <c r="EX83" s="175">
        <v>263</v>
      </c>
      <c r="EY83" s="175">
        <v>0</v>
      </c>
      <c r="EZ83" s="175">
        <v>23427.8</v>
      </c>
      <c r="FA83" s="176">
        <v>2907</v>
      </c>
      <c r="FB83" s="173">
        <v>8.08738019169329</v>
      </c>
      <c r="FC83" s="174">
        <v>8.551858108108108</v>
      </c>
      <c r="FD83" s="175">
        <f t="shared" si="61"/>
        <v>1885.7000000000007</v>
      </c>
      <c r="FE83" s="175">
        <f t="shared" si="61"/>
        <v>223</v>
      </c>
      <c r="FF83" s="175">
        <v>0</v>
      </c>
      <c r="FG83" s="175">
        <v>25313.5</v>
      </c>
      <c r="FH83" s="175">
        <v>3130</v>
      </c>
      <c r="FI83" s="173">
        <v>8.112286995515694</v>
      </c>
      <c r="FJ83" s="174">
        <v>8.595375356350965</v>
      </c>
      <c r="FK83" s="175">
        <v>5950.199999999997</v>
      </c>
      <c r="FL83" s="175">
        <v>701</v>
      </c>
      <c r="FM83" s="175">
        <v>0</v>
      </c>
      <c r="FN83" s="175">
        <v>27135.6</v>
      </c>
      <c r="FO83" s="176">
        <v>3345</v>
      </c>
      <c r="FP83" s="8"/>
      <c r="FQ83" s="182">
        <f t="shared" si="28"/>
        <v>24341.589999999997</v>
      </c>
      <c r="FR83" s="175">
        <f t="shared" si="28"/>
        <v>2995.62</v>
      </c>
      <c r="FS83" s="174">
        <f t="shared" si="53"/>
        <v>8.125726894599447</v>
      </c>
      <c r="FT83" s="175">
        <f t="shared" si="54"/>
        <v>1081.6982579564487</v>
      </c>
      <c r="FU83" s="183">
        <f t="shared" si="48"/>
        <v>4218.62320603015</v>
      </c>
      <c r="FV83" s="8"/>
      <c r="FW83" s="173">
        <v>8.115539407490218</v>
      </c>
      <c r="FX83" s="174">
        <v>8.624116424116425</v>
      </c>
      <c r="FY83" s="175">
        <v>1901.800000000003</v>
      </c>
      <c r="FZ83" s="175">
        <v>233</v>
      </c>
      <c r="GA83" s="175">
        <v>0</v>
      </c>
      <c r="GB83" s="175">
        <v>29037.4</v>
      </c>
      <c r="GC83" s="176">
        <v>3578</v>
      </c>
      <c r="GD83" s="173">
        <v>8.435556750941366</v>
      </c>
      <c r="GE83" s="174">
        <v>8.902469486233324</v>
      </c>
      <c r="GF83" s="175">
        <v>2014.2000000000007</v>
      </c>
      <c r="GG83" s="175">
        <v>246</v>
      </c>
      <c r="GH83" s="175"/>
      <c r="GI83" s="175">
        <v>30975.2</v>
      </c>
      <c r="GJ83" s="175">
        <v>3821</v>
      </c>
      <c r="GK83" s="173">
        <v>8.095554469956033</v>
      </c>
      <c r="GL83" s="174">
        <v>8.655837033167929</v>
      </c>
      <c r="GM83" s="175">
        <v>2167.9999999999964</v>
      </c>
      <c r="GN83" s="175">
        <v>273</v>
      </c>
      <c r="GO83" s="175">
        <v>0</v>
      </c>
      <c r="GP83" s="175">
        <v>33143.2</v>
      </c>
      <c r="GQ83" s="176">
        <v>4094</v>
      </c>
      <c r="GR83" s="173">
        <v>8.096417841460596</v>
      </c>
      <c r="GS83" s="174">
        <v>8.663006923837784</v>
      </c>
      <c r="GT83" s="175">
        <v>4057.9999999999964</v>
      </c>
      <c r="GU83" s="175">
        <v>506</v>
      </c>
      <c r="GV83" s="175">
        <v>0</v>
      </c>
      <c r="GW83" s="175">
        <v>35033.2</v>
      </c>
      <c r="GX83" s="175">
        <v>4327</v>
      </c>
      <c r="GY83" s="173">
        <v>8.101299826689774</v>
      </c>
      <c r="GZ83" s="174">
        <v>8.67647331786543</v>
      </c>
      <c r="HA83" s="175">
        <v>6420.399999999998</v>
      </c>
      <c r="HB83" s="175">
        <v>795</v>
      </c>
      <c r="HC83" s="175"/>
      <c r="HD83" s="175">
        <v>37395.6</v>
      </c>
      <c r="HE83" s="176">
        <v>4616</v>
      </c>
      <c r="HF83" s="173">
        <v>8.117244241543888</v>
      </c>
      <c r="HG83" s="174">
        <v>8.698465643762509</v>
      </c>
      <c r="HH83" s="175">
        <v>8141.799999999999</v>
      </c>
      <c r="HI83" s="175">
        <v>998</v>
      </c>
      <c r="HJ83" s="175">
        <v>0</v>
      </c>
      <c r="HK83" s="175">
        <v>39117</v>
      </c>
      <c r="HL83" s="175">
        <v>4819</v>
      </c>
      <c r="HM83" s="173">
        <v>8.127635270541083</v>
      </c>
      <c r="HN83" s="174">
        <v>8.712545649838884</v>
      </c>
      <c r="HO83" s="175">
        <v>9581.7</v>
      </c>
      <c r="HP83" s="175">
        <v>1169</v>
      </c>
      <c r="HQ83" s="175">
        <v>0</v>
      </c>
      <c r="HR83" s="175">
        <v>40556.9</v>
      </c>
      <c r="HS83" s="176">
        <v>4990</v>
      </c>
      <c r="HT83" s="8"/>
      <c r="HU83" s="173">
        <f t="shared" si="49"/>
        <v>8.027502518054671</v>
      </c>
      <c r="HV83" s="174">
        <f t="shared" si="50"/>
        <v>8.44834012502701</v>
      </c>
      <c r="HW83" s="202">
        <f t="shared" si="51"/>
        <v>65549.59999999999</v>
      </c>
      <c r="HX83" s="175">
        <f t="shared" si="51"/>
        <v>8051</v>
      </c>
      <c r="HY83" s="210">
        <f t="shared" si="40"/>
        <v>0.34464028778135203</v>
      </c>
      <c r="HZ83" s="175">
        <f t="shared" si="41"/>
        <v>2928.832495812394</v>
      </c>
      <c r="IA83" s="183">
        <f t="shared" si="52"/>
        <v>11276.005108877716</v>
      </c>
      <c r="IB83" s="194"/>
      <c r="IC83" s="211">
        <f t="shared" si="36"/>
        <v>25313.5</v>
      </c>
      <c r="ID83" s="212">
        <f t="shared" si="42"/>
        <v>31263.699999999997</v>
      </c>
      <c r="IE83" s="175">
        <f t="shared" si="38"/>
        <v>3345</v>
      </c>
      <c r="IF83" s="176">
        <f t="shared" si="43"/>
        <v>3831</v>
      </c>
      <c r="IG83" s="175"/>
      <c r="IH83" s="211">
        <f t="shared" si="44"/>
        <v>895.1172529313235</v>
      </c>
      <c r="II83" s="176">
        <f t="shared" si="45"/>
        <v>1405.8006700167498</v>
      </c>
    </row>
    <row r="84" spans="1:243" s="171" customFormat="1" ht="12.75">
      <c r="A84" s="171" t="s">
        <v>48</v>
      </c>
      <c r="B84" s="172" t="s">
        <v>135</v>
      </c>
      <c r="C84" s="171">
        <v>5.97</v>
      </c>
      <c r="D84" s="173"/>
      <c r="E84" s="174"/>
      <c r="F84" s="175"/>
      <c r="G84" s="175"/>
      <c r="H84" s="175"/>
      <c r="I84" s="175"/>
      <c r="J84" s="176"/>
      <c r="K84" s="173"/>
      <c r="L84" s="174"/>
      <c r="M84" s="175"/>
      <c r="N84" s="175"/>
      <c r="O84" s="175"/>
      <c r="P84" s="175"/>
      <c r="Q84" s="176"/>
      <c r="R84" s="177"/>
      <c r="S84" s="2"/>
      <c r="T84" s="175"/>
      <c r="U84" s="175"/>
      <c r="V84" s="175"/>
      <c r="W84" s="175"/>
      <c r="X84" s="176"/>
      <c r="Y84" s="173"/>
      <c r="Z84" s="174"/>
      <c r="AA84" s="175"/>
      <c r="AB84" s="175"/>
      <c r="AC84" s="175"/>
      <c r="AD84" s="175"/>
      <c r="AE84" s="176"/>
      <c r="AF84" s="177"/>
      <c r="AG84" s="2"/>
      <c r="AH84" s="2"/>
      <c r="AI84" s="2"/>
      <c r="AJ84" s="2"/>
      <c r="AK84" s="2"/>
      <c r="AL84" s="178"/>
      <c r="AM84" s="173"/>
      <c r="AN84" s="174"/>
      <c r="AO84" s="175"/>
      <c r="AP84" s="175"/>
      <c r="AQ84" s="175"/>
      <c r="AR84" s="175"/>
      <c r="AS84" s="176"/>
      <c r="AT84" s="179"/>
      <c r="AU84" s="180"/>
      <c r="AV84" s="175"/>
      <c r="AW84" s="175"/>
      <c r="AX84" s="175"/>
      <c r="AY84" s="175"/>
      <c r="AZ84" s="176"/>
      <c r="BA84" s="179"/>
      <c r="BB84" s="180"/>
      <c r="BC84" s="175"/>
      <c r="BD84" s="175"/>
      <c r="BE84" s="175"/>
      <c r="BF84" s="175"/>
      <c r="BG84" s="176"/>
      <c r="BH84" s="179"/>
      <c r="BI84" s="180"/>
      <c r="BJ84" s="175"/>
      <c r="BK84" s="175"/>
      <c r="BL84" s="175"/>
      <c r="BM84" s="175"/>
      <c r="BN84" s="176"/>
      <c r="BO84" s="179">
        <v>8.66</v>
      </c>
      <c r="BP84" s="180"/>
      <c r="BQ84" s="175">
        <v>5167</v>
      </c>
      <c r="BR84" s="175">
        <v>596</v>
      </c>
      <c r="BS84" s="175"/>
      <c r="BT84" s="175">
        <v>5167</v>
      </c>
      <c r="BU84" s="175">
        <v>596</v>
      </c>
      <c r="BV84" s="179">
        <v>8.26</v>
      </c>
      <c r="BW84" s="180">
        <v>8.86</v>
      </c>
      <c r="BX84" s="175">
        <f t="shared" si="55"/>
        <v>1771.0100000000002</v>
      </c>
      <c r="BY84" s="175">
        <f t="shared" si="55"/>
        <v>215.25</v>
      </c>
      <c r="BZ84" s="181"/>
      <c r="CA84" s="175">
        <v>6938.01</v>
      </c>
      <c r="CB84" s="176">
        <v>811.25</v>
      </c>
      <c r="CC84" s="175"/>
      <c r="CD84" s="182">
        <f t="shared" si="39"/>
        <v>6938.01</v>
      </c>
      <c r="CE84" s="175">
        <f t="shared" si="39"/>
        <v>811.25</v>
      </c>
      <c r="CF84" s="174">
        <f t="shared" si="56"/>
        <v>8.552246533127889</v>
      </c>
      <c r="CG84" s="175">
        <f t="shared" si="46"/>
        <v>350.8957286432162</v>
      </c>
      <c r="CH84" s="183">
        <f t="shared" si="47"/>
        <v>1333.4037688442215</v>
      </c>
      <c r="CI84" s="8"/>
      <c r="CJ84" s="179">
        <v>8.16</v>
      </c>
      <c r="CK84" s="180">
        <v>8.58</v>
      </c>
      <c r="CL84" s="207">
        <f t="shared" si="62"/>
        <v>1266.67</v>
      </c>
      <c r="CM84" s="207">
        <f t="shared" si="62"/>
        <v>155.25</v>
      </c>
      <c r="CN84" s="181"/>
      <c r="CO84" s="175">
        <v>8204.68</v>
      </c>
      <c r="CP84" s="176">
        <v>966.5</v>
      </c>
      <c r="CQ84" s="179">
        <v>8.47</v>
      </c>
      <c r="CR84" s="180">
        <v>8.93</v>
      </c>
      <c r="CS84" s="175">
        <f t="shared" si="63"/>
        <v>2651.33</v>
      </c>
      <c r="CT84" s="175">
        <f t="shared" si="63"/>
        <v>313</v>
      </c>
      <c r="CU84" s="181"/>
      <c r="CV84" s="175">
        <v>10856.01</v>
      </c>
      <c r="CW84" s="176">
        <v>1279.5</v>
      </c>
      <c r="CX84" s="179">
        <v>8.542652095906051</v>
      </c>
      <c r="CY84" s="180">
        <v>8.976806844825932</v>
      </c>
      <c r="CZ84" s="175">
        <f t="shared" si="57"/>
        <v>2237.74</v>
      </c>
      <c r="DA84" s="175">
        <f t="shared" si="57"/>
        <v>253.25</v>
      </c>
      <c r="DB84" s="175">
        <v>0</v>
      </c>
      <c r="DC84" s="175">
        <v>13093.75</v>
      </c>
      <c r="DD84" s="176">
        <v>1532.75</v>
      </c>
      <c r="DE84" s="173">
        <v>8.567053364269142</v>
      </c>
      <c r="DF84" s="174">
        <v>9.005194741848157</v>
      </c>
      <c r="DG84" s="175">
        <f t="shared" si="58"/>
        <v>1675.8500000000004</v>
      </c>
      <c r="DH84" s="175">
        <f t="shared" si="58"/>
        <v>191.25</v>
      </c>
      <c r="DI84" s="175">
        <v>0</v>
      </c>
      <c r="DJ84" s="175">
        <v>14769.6</v>
      </c>
      <c r="DK84" s="176">
        <v>1724</v>
      </c>
      <c r="DL84" s="173">
        <v>8.529712615684364</v>
      </c>
      <c r="DM84" s="174">
        <v>8.961873080859775</v>
      </c>
      <c r="DN84" s="175">
        <f t="shared" si="59"/>
        <v>2741.8999999999996</v>
      </c>
      <c r="DO84" s="175">
        <f t="shared" si="59"/>
        <v>329</v>
      </c>
      <c r="DP84" s="175">
        <v>0</v>
      </c>
      <c r="DQ84" s="175">
        <v>17511.5</v>
      </c>
      <c r="DR84" s="176">
        <v>2053</v>
      </c>
      <c r="DS84" s="185"/>
      <c r="DT84" s="8"/>
      <c r="DU84" s="8"/>
      <c r="DV84" s="8"/>
      <c r="DW84" s="8"/>
      <c r="DX84" s="8"/>
      <c r="DY84" s="186"/>
      <c r="DZ84" s="185"/>
      <c r="EA84" s="8"/>
      <c r="EB84" s="8"/>
      <c r="EC84" s="8"/>
      <c r="ED84" s="8"/>
      <c r="EE84" s="8"/>
      <c r="EF84" s="186"/>
      <c r="EG84" s="173">
        <v>8.536145124716553</v>
      </c>
      <c r="EH84" s="174">
        <v>8.971496663489038</v>
      </c>
      <c r="EI84" s="207">
        <f t="shared" si="60"/>
        <v>1310.7000000000007</v>
      </c>
      <c r="EJ84" s="207">
        <f t="shared" si="60"/>
        <v>152</v>
      </c>
      <c r="EK84" s="175">
        <v>0</v>
      </c>
      <c r="EL84" s="175">
        <v>18822.2</v>
      </c>
      <c r="EM84" s="176">
        <v>2205</v>
      </c>
      <c r="EN84" s="174">
        <v>8.534021871202917</v>
      </c>
      <c r="EO84" s="174">
        <v>8.977631018321262</v>
      </c>
      <c r="EP84" s="175">
        <f t="shared" si="64"/>
        <v>2248.2999999999993</v>
      </c>
      <c r="EQ84" s="175">
        <f t="shared" si="64"/>
        <v>264</v>
      </c>
      <c r="ER84" s="175">
        <v>0</v>
      </c>
      <c r="ES84" s="175">
        <v>21070.5</v>
      </c>
      <c r="ET84" s="175">
        <v>2469</v>
      </c>
      <c r="EU84" s="173">
        <v>8.52822463768116</v>
      </c>
      <c r="EV84" s="174">
        <v>8.977078565980168</v>
      </c>
      <c r="EW84" s="175">
        <v>2467.4000000000015</v>
      </c>
      <c r="EX84" s="175">
        <v>291</v>
      </c>
      <c r="EY84" s="175">
        <v>0</v>
      </c>
      <c r="EZ84" s="175">
        <v>23537.9</v>
      </c>
      <c r="FA84" s="176">
        <v>2760</v>
      </c>
      <c r="FB84" s="173">
        <v>8.504449648711944</v>
      </c>
      <c r="FC84" s="174">
        <v>8.953786544557943</v>
      </c>
      <c r="FD84" s="175">
        <f t="shared" si="61"/>
        <v>1881.8999999999978</v>
      </c>
      <c r="FE84" s="175">
        <f t="shared" si="61"/>
        <v>229</v>
      </c>
      <c r="FF84" s="175">
        <v>0</v>
      </c>
      <c r="FG84" s="175">
        <v>25419.8</v>
      </c>
      <c r="FH84" s="175">
        <v>2989</v>
      </c>
      <c r="FI84" s="173">
        <v>8.491671845866998</v>
      </c>
      <c r="FJ84" s="174">
        <v>8.944746317512275</v>
      </c>
      <c r="FK84" s="175">
        <v>6255.700000000001</v>
      </c>
      <c r="FL84" s="175">
        <v>749</v>
      </c>
      <c r="FM84" s="175">
        <v>0</v>
      </c>
      <c r="FN84" s="175">
        <v>27326.2</v>
      </c>
      <c r="FO84" s="176">
        <v>3218</v>
      </c>
      <c r="FP84" s="8"/>
      <c r="FQ84" s="182">
        <f aca="true" t="shared" si="65" ref="FQ84:FR147">CL84+CS84+CZ84+DG84+DN84+DU84+EB84+EI84+EP84+EW84+FD84+FK84</f>
        <v>24737.489999999998</v>
      </c>
      <c r="FR84" s="175">
        <f t="shared" si="65"/>
        <v>2926.75</v>
      </c>
      <c r="FS84" s="174">
        <f t="shared" si="53"/>
        <v>8.452204663876312</v>
      </c>
      <c r="FT84" s="175">
        <f t="shared" si="54"/>
        <v>1216.8831658291456</v>
      </c>
      <c r="FU84" s="183">
        <f t="shared" si="48"/>
        <v>4745.844346733667</v>
      </c>
      <c r="FV84" s="8"/>
      <c r="FW84" s="173">
        <v>8.453110599078341</v>
      </c>
      <c r="FX84" s="174">
        <v>8.915309842041312</v>
      </c>
      <c r="FY84" s="175">
        <v>2023</v>
      </c>
      <c r="FZ84" s="175">
        <v>254</v>
      </c>
      <c r="GA84" s="175">
        <v>0</v>
      </c>
      <c r="GB84" s="175">
        <v>29349.2</v>
      </c>
      <c r="GC84" s="176">
        <v>3472</v>
      </c>
      <c r="GD84" s="173">
        <v>7.702603593692703</v>
      </c>
      <c r="GE84" s="174">
        <v>8.325406262386048</v>
      </c>
      <c r="GF84" s="175">
        <v>962.7000000000007</v>
      </c>
      <c r="GG84" s="175">
        <v>137</v>
      </c>
      <c r="GH84" s="175"/>
      <c r="GI84" s="175">
        <v>31363.4</v>
      </c>
      <c r="GJ84" s="175">
        <v>3718</v>
      </c>
      <c r="GK84" s="173">
        <v>8.39558713537771</v>
      </c>
      <c r="GL84" s="174">
        <v>8.896882430647292</v>
      </c>
      <c r="GM84" s="175">
        <v>2311.2999999999956</v>
      </c>
      <c r="GN84" s="175">
        <v>293</v>
      </c>
      <c r="GO84" s="175">
        <v>0</v>
      </c>
      <c r="GP84" s="175">
        <v>33674.7</v>
      </c>
      <c r="GQ84" s="176">
        <v>4011</v>
      </c>
      <c r="GR84" s="173">
        <v>8.386471009305655</v>
      </c>
      <c r="GS84" s="174">
        <v>8.898151898734177</v>
      </c>
      <c r="GT84" s="175">
        <v>3784.2999999999956</v>
      </c>
      <c r="GU84" s="175">
        <v>473</v>
      </c>
      <c r="GV84" s="175">
        <v>0</v>
      </c>
      <c r="GW84" s="175">
        <v>35147.7</v>
      </c>
      <c r="GX84" s="175">
        <v>4191</v>
      </c>
      <c r="GY84" s="173">
        <v>8.37767679006872</v>
      </c>
      <c r="GZ84" s="174">
        <v>8.898445961855426</v>
      </c>
      <c r="HA84" s="175">
        <v>6428.299999999996</v>
      </c>
      <c r="HB84" s="175">
        <v>793</v>
      </c>
      <c r="HC84" s="175"/>
      <c r="HD84" s="175">
        <v>37791.7</v>
      </c>
      <c r="HE84" s="176">
        <v>4511</v>
      </c>
      <c r="HF84" s="173">
        <v>8.370913716345134</v>
      </c>
      <c r="HG84" s="174">
        <v>8.889149031967582</v>
      </c>
      <c r="HH84" s="175">
        <v>8122.199999999997</v>
      </c>
      <c r="HI84" s="175">
        <v>999</v>
      </c>
      <c r="HJ84" s="175">
        <v>0</v>
      </c>
      <c r="HK84" s="175">
        <v>39485.6</v>
      </c>
      <c r="HL84" s="175">
        <v>4717</v>
      </c>
      <c r="HM84" s="173">
        <v>8.349572301425662</v>
      </c>
      <c r="HN84" s="174">
        <v>8.867921263248974</v>
      </c>
      <c r="HO84" s="175">
        <v>9633</v>
      </c>
      <c r="HP84" s="175">
        <v>1192</v>
      </c>
      <c r="HQ84" s="174">
        <v>0</v>
      </c>
      <c r="HR84" s="175">
        <v>40996.4</v>
      </c>
      <c r="HS84" s="176">
        <v>4910</v>
      </c>
      <c r="HT84" s="8"/>
      <c r="HU84" s="173">
        <f t="shared" si="49"/>
        <v>8.411571913122792</v>
      </c>
      <c r="HV84" s="174">
        <f t="shared" si="50"/>
        <v>8.879437803793078</v>
      </c>
      <c r="HW84" s="202">
        <f t="shared" si="51"/>
        <v>64940.299999999974</v>
      </c>
      <c r="HX84" s="175">
        <f t="shared" si="51"/>
        <v>7879</v>
      </c>
      <c r="HY84" s="210">
        <f t="shared" si="40"/>
        <v>0.4089735197860624</v>
      </c>
      <c r="HZ84" s="175">
        <f t="shared" si="41"/>
        <v>2998.7721943048546</v>
      </c>
      <c r="IA84" s="183">
        <f t="shared" si="52"/>
        <v>11545.27294807369</v>
      </c>
      <c r="IB84" s="194"/>
      <c r="IC84" s="211">
        <f t="shared" si="36"/>
        <v>25419.8</v>
      </c>
      <c r="ID84" s="212">
        <f t="shared" si="42"/>
        <v>31675.5</v>
      </c>
      <c r="IE84" s="175">
        <f t="shared" si="38"/>
        <v>3218</v>
      </c>
      <c r="IF84" s="176">
        <f t="shared" si="43"/>
        <v>3738</v>
      </c>
      <c r="IG84" s="175"/>
      <c r="IH84" s="211">
        <f t="shared" si="44"/>
        <v>1039.9229480737022</v>
      </c>
      <c r="II84" s="176">
        <f t="shared" si="45"/>
        <v>1567.7788944723625</v>
      </c>
    </row>
    <row r="85" spans="1:243" s="171" customFormat="1" ht="12.75">
      <c r="A85" s="171" t="s">
        <v>48</v>
      </c>
      <c r="B85" s="172" t="s">
        <v>136</v>
      </c>
      <c r="C85" s="171">
        <v>5.97</v>
      </c>
      <c r="D85" s="173"/>
      <c r="E85" s="174"/>
      <c r="F85" s="175"/>
      <c r="G85" s="175"/>
      <c r="H85" s="175"/>
      <c r="I85" s="175"/>
      <c r="J85" s="176"/>
      <c r="K85" s="173"/>
      <c r="L85" s="174"/>
      <c r="M85" s="175"/>
      <c r="N85" s="175"/>
      <c r="O85" s="175"/>
      <c r="P85" s="175"/>
      <c r="Q85" s="176"/>
      <c r="R85" s="177"/>
      <c r="S85" s="2"/>
      <c r="T85" s="175"/>
      <c r="U85" s="175"/>
      <c r="V85" s="175"/>
      <c r="W85" s="175"/>
      <c r="X85" s="176"/>
      <c r="Y85" s="173"/>
      <c r="Z85" s="174"/>
      <c r="AA85" s="175"/>
      <c r="AB85" s="175"/>
      <c r="AC85" s="175"/>
      <c r="AD85" s="175"/>
      <c r="AE85" s="176"/>
      <c r="AF85" s="177"/>
      <c r="AG85" s="2"/>
      <c r="AH85" s="2"/>
      <c r="AI85" s="2"/>
      <c r="AJ85" s="2"/>
      <c r="AK85" s="2"/>
      <c r="AL85" s="178"/>
      <c r="AM85" s="173"/>
      <c r="AN85" s="174"/>
      <c r="AO85" s="175"/>
      <c r="AP85" s="175"/>
      <c r="AQ85" s="175"/>
      <c r="AR85" s="175"/>
      <c r="AS85" s="176"/>
      <c r="AT85" s="179"/>
      <c r="AU85" s="180"/>
      <c r="AV85" s="175"/>
      <c r="AW85" s="175"/>
      <c r="AX85" s="175"/>
      <c r="AY85" s="175"/>
      <c r="AZ85" s="176"/>
      <c r="BA85" s="179"/>
      <c r="BB85" s="180"/>
      <c r="BC85" s="175"/>
      <c r="BD85" s="175"/>
      <c r="BE85" s="175"/>
      <c r="BF85" s="175"/>
      <c r="BG85" s="176"/>
      <c r="BH85" s="179"/>
      <c r="BI85" s="180"/>
      <c r="BJ85" s="175"/>
      <c r="BK85" s="175"/>
      <c r="BL85" s="175"/>
      <c r="BM85" s="175"/>
      <c r="BN85" s="176"/>
      <c r="BO85" s="179">
        <v>8.62</v>
      </c>
      <c r="BP85" s="180"/>
      <c r="BQ85" s="175">
        <v>4634</v>
      </c>
      <c r="BR85" s="175">
        <v>537</v>
      </c>
      <c r="BS85" s="175"/>
      <c r="BT85" s="175">
        <v>4634</v>
      </c>
      <c r="BU85" s="175">
        <v>537</v>
      </c>
      <c r="BV85" s="179"/>
      <c r="BW85" s="180">
        <v>8.51</v>
      </c>
      <c r="BX85" s="207">
        <f t="shared" si="55"/>
        <v>969.75</v>
      </c>
      <c r="BY85" s="175">
        <f t="shared" si="55"/>
        <v>121</v>
      </c>
      <c r="BZ85" s="181"/>
      <c r="CA85" s="207">
        <v>5603.75</v>
      </c>
      <c r="CB85" s="176">
        <v>658</v>
      </c>
      <c r="CC85" s="175"/>
      <c r="CD85" s="182">
        <f t="shared" si="39"/>
        <v>5603.75</v>
      </c>
      <c r="CE85" s="175">
        <f t="shared" si="39"/>
        <v>658</v>
      </c>
      <c r="CF85" s="238">
        <f t="shared" si="56"/>
        <v>8.516337386018238</v>
      </c>
      <c r="CG85" s="175">
        <f t="shared" si="46"/>
        <v>280.65159128978223</v>
      </c>
      <c r="CH85" s="183">
        <f t="shared" si="47"/>
        <v>1066.4760469011724</v>
      </c>
      <c r="CI85" s="8"/>
      <c r="CJ85" s="179">
        <v>7.83</v>
      </c>
      <c r="CK85" s="180">
        <v>8.59</v>
      </c>
      <c r="CL85" s="207">
        <f t="shared" si="62"/>
        <v>1593.6599999999999</v>
      </c>
      <c r="CM85" s="207">
        <f t="shared" si="62"/>
        <v>203.5</v>
      </c>
      <c r="CN85" s="181"/>
      <c r="CO85" s="175">
        <v>7197.41</v>
      </c>
      <c r="CP85" s="176">
        <v>861.5</v>
      </c>
      <c r="CQ85" s="179">
        <v>7.71</v>
      </c>
      <c r="CR85" s="180">
        <v>8.33</v>
      </c>
      <c r="CS85" s="175">
        <f t="shared" si="63"/>
        <v>1505.3500000000004</v>
      </c>
      <c r="CT85" s="175">
        <f t="shared" si="63"/>
        <v>195.25</v>
      </c>
      <c r="CU85" s="181"/>
      <c r="CV85" s="175">
        <v>8702.76</v>
      </c>
      <c r="CW85" s="176">
        <v>1056.75</v>
      </c>
      <c r="CX85" s="179">
        <v>8.222137417973821</v>
      </c>
      <c r="CY85" s="180">
        <v>8.811569812810845</v>
      </c>
      <c r="CZ85" s="175">
        <f t="shared" si="57"/>
        <v>669.4899999999998</v>
      </c>
      <c r="DA85" s="175">
        <f t="shared" si="57"/>
        <v>83.13000000000011</v>
      </c>
      <c r="DB85" s="175">
        <v>0</v>
      </c>
      <c r="DC85" s="175">
        <v>9372.25</v>
      </c>
      <c r="DD85" s="176">
        <v>1139.88</v>
      </c>
      <c r="DE85" s="173">
        <v>8.151617757712566</v>
      </c>
      <c r="DF85" s="174">
        <v>8.736693548387096</v>
      </c>
      <c r="DG85" s="175">
        <f t="shared" si="58"/>
        <v>1461.25</v>
      </c>
      <c r="DH85" s="175">
        <f t="shared" si="58"/>
        <v>189.1199999999999</v>
      </c>
      <c r="DI85" s="175">
        <v>0</v>
      </c>
      <c r="DJ85" s="175">
        <v>10833.5</v>
      </c>
      <c r="DK85" s="176">
        <v>1329</v>
      </c>
      <c r="DL85" s="173">
        <v>8.097590361445782</v>
      </c>
      <c r="DM85" s="174">
        <v>8.672258064516129</v>
      </c>
      <c r="DN85" s="175">
        <f t="shared" si="59"/>
        <v>1264.2999999999993</v>
      </c>
      <c r="DO85" s="175">
        <f t="shared" si="59"/>
        <v>165</v>
      </c>
      <c r="DP85" s="175">
        <v>0</v>
      </c>
      <c r="DQ85" s="175">
        <v>12097.8</v>
      </c>
      <c r="DR85" s="176">
        <v>1494</v>
      </c>
      <c r="DS85" s="185"/>
      <c r="DT85" s="8"/>
      <c r="DU85" s="8"/>
      <c r="DV85" s="8"/>
      <c r="DW85" s="8"/>
      <c r="DX85" s="8"/>
      <c r="DY85" s="186"/>
      <c r="DZ85" s="185"/>
      <c r="EA85" s="8"/>
      <c r="EB85" s="8"/>
      <c r="EC85" s="8"/>
      <c r="ED85" s="8"/>
      <c r="EE85" s="8"/>
      <c r="EF85" s="186"/>
      <c r="EG85" s="173">
        <v>8.011914641375222</v>
      </c>
      <c r="EH85" s="174">
        <v>8.581650793650795</v>
      </c>
      <c r="EI85" s="207">
        <f t="shared" si="60"/>
        <v>1418.300000000001</v>
      </c>
      <c r="EJ85" s="207">
        <f t="shared" si="60"/>
        <v>193</v>
      </c>
      <c r="EK85" s="175">
        <v>0</v>
      </c>
      <c r="EL85" s="175">
        <v>13516.1</v>
      </c>
      <c r="EM85" s="176">
        <v>1687</v>
      </c>
      <c r="EN85" s="174">
        <v>7.92686170212766</v>
      </c>
      <c r="EO85" s="174">
        <v>8.491452991452991</v>
      </c>
      <c r="EP85" s="175">
        <f t="shared" si="64"/>
        <v>1386.3999999999996</v>
      </c>
      <c r="EQ85" s="175">
        <f t="shared" si="64"/>
        <v>193</v>
      </c>
      <c r="ER85" s="175">
        <v>0</v>
      </c>
      <c r="ES85" s="175">
        <v>14902.5</v>
      </c>
      <c r="ET85" s="175">
        <v>1880</v>
      </c>
      <c r="EU85" s="173">
        <v>7.92686170212766</v>
      </c>
      <c r="EV85" s="174">
        <v>8.491452991452991</v>
      </c>
      <c r="EW85" s="175">
        <v>0</v>
      </c>
      <c r="EX85" s="175">
        <v>0</v>
      </c>
      <c r="EY85" s="175">
        <v>0</v>
      </c>
      <c r="EZ85" s="175">
        <v>14902.5</v>
      </c>
      <c r="FA85" s="176">
        <v>1880</v>
      </c>
      <c r="FB85" s="173">
        <v>7.828014343343792</v>
      </c>
      <c r="FC85" s="174">
        <v>8.416530120481927</v>
      </c>
      <c r="FD85" s="175">
        <f t="shared" si="61"/>
        <v>2561.7999999999993</v>
      </c>
      <c r="FE85" s="175">
        <f t="shared" si="61"/>
        <v>351</v>
      </c>
      <c r="FF85" s="175">
        <v>0</v>
      </c>
      <c r="FG85" s="175">
        <v>17464.3</v>
      </c>
      <c r="FH85" s="175">
        <v>2231</v>
      </c>
      <c r="FI85" s="173">
        <v>7.795181236673774</v>
      </c>
      <c r="FJ85" s="174">
        <v>8.38903166590179</v>
      </c>
      <c r="FK85" s="175">
        <v>3377.2000000000007</v>
      </c>
      <c r="FL85" s="175">
        <v>465</v>
      </c>
      <c r="FM85" s="175">
        <v>0</v>
      </c>
      <c r="FN85" s="175">
        <v>18279.7</v>
      </c>
      <c r="FO85" s="176">
        <v>2345</v>
      </c>
      <c r="FP85" s="8"/>
      <c r="FQ85" s="182">
        <f t="shared" si="65"/>
        <v>15237.75</v>
      </c>
      <c r="FR85" s="175">
        <f t="shared" si="65"/>
        <v>2038</v>
      </c>
      <c r="FS85" s="174">
        <f t="shared" si="53"/>
        <v>7.4768155053974485</v>
      </c>
      <c r="FT85" s="175">
        <f t="shared" si="54"/>
        <v>514.3869346733668</v>
      </c>
      <c r="FU85" s="183">
        <f t="shared" si="48"/>
        <v>2006.1090452261305</v>
      </c>
      <c r="FV85" s="8"/>
      <c r="FW85" s="173">
        <v>7.738339768339768</v>
      </c>
      <c r="FX85" s="174">
        <v>8.347480216576427</v>
      </c>
      <c r="FY85" s="175">
        <v>1762.5999999999985</v>
      </c>
      <c r="FZ85" s="175">
        <v>245</v>
      </c>
      <c r="GA85" s="175">
        <v>0</v>
      </c>
      <c r="GB85" s="175">
        <v>20042.3</v>
      </c>
      <c r="GC85" s="176">
        <v>2590</v>
      </c>
      <c r="GD85" s="173">
        <v>7.691637385804639</v>
      </c>
      <c r="GE85" s="174">
        <v>8.131649331352156</v>
      </c>
      <c r="GF85" s="175">
        <v>1235.1000000000022</v>
      </c>
      <c r="GG85" s="175">
        <v>175</v>
      </c>
      <c r="GH85" s="175"/>
      <c r="GI85" s="175">
        <v>21005</v>
      </c>
      <c r="GJ85" s="175">
        <v>2727</v>
      </c>
      <c r="GK85" s="173">
        <v>7.667766585620007</v>
      </c>
      <c r="GL85" s="174">
        <v>8.29906015037594</v>
      </c>
      <c r="GM85" s="175">
        <v>1070.5</v>
      </c>
      <c r="GN85" s="175">
        <v>152</v>
      </c>
      <c r="GO85" s="175">
        <v>0</v>
      </c>
      <c r="GP85" s="175">
        <v>22075.5</v>
      </c>
      <c r="GQ85" s="176">
        <v>2879</v>
      </c>
      <c r="GR85" s="173">
        <v>7.643739621388243</v>
      </c>
      <c r="GS85" s="174">
        <v>8.275907946781732</v>
      </c>
      <c r="GT85" s="175">
        <v>2010.2999999999993</v>
      </c>
      <c r="GU85" s="175">
        <v>284</v>
      </c>
      <c r="GV85" s="175">
        <v>0</v>
      </c>
      <c r="GW85" s="175">
        <v>23015.3</v>
      </c>
      <c r="GX85" s="175">
        <v>3011</v>
      </c>
      <c r="GY85" s="173">
        <v>7.6307619943555975</v>
      </c>
      <c r="GZ85" s="174">
        <v>8.262988115449915</v>
      </c>
      <c r="HA85" s="175">
        <v>3329.5</v>
      </c>
      <c r="HB85" s="175">
        <v>462</v>
      </c>
      <c r="HC85" s="175"/>
      <c r="HD85" s="175">
        <v>24334.5</v>
      </c>
      <c r="HE85" s="176">
        <v>3189</v>
      </c>
      <c r="HF85" s="208"/>
      <c r="HG85" s="209"/>
      <c r="HH85" s="8"/>
      <c r="HI85" s="8"/>
      <c r="HJ85" s="8"/>
      <c r="HK85" s="8"/>
      <c r="HL85" s="8"/>
      <c r="HM85" s="173">
        <v>7.61766176062205</v>
      </c>
      <c r="HN85" s="174">
        <v>8.249984962406016</v>
      </c>
      <c r="HO85" s="175">
        <v>6426.200000000001</v>
      </c>
      <c r="HP85" s="175">
        <v>874</v>
      </c>
      <c r="HQ85" s="174">
        <v>0</v>
      </c>
      <c r="HR85" s="175">
        <v>27431.2</v>
      </c>
      <c r="HS85" s="176">
        <v>3601</v>
      </c>
      <c r="HT85" s="8"/>
      <c r="HU85" s="173">
        <f t="shared" si="49"/>
        <v>7.888828604641801</v>
      </c>
      <c r="HV85" s="174">
        <f t="shared" si="50"/>
        <v>8.446335924211573</v>
      </c>
      <c r="HW85" s="202">
        <f t="shared" si="51"/>
        <v>36675.7</v>
      </c>
      <c r="HX85" s="175">
        <f t="shared" si="51"/>
        <v>4888</v>
      </c>
      <c r="HY85" s="210">
        <f t="shared" si="40"/>
        <v>0.321411826573166</v>
      </c>
      <c r="HZ85" s="175">
        <f t="shared" si="41"/>
        <v>1255.333333333333</v>
      </c>
      <c r="IA85" s="183">
        <f t="shared" si="52"/>
        <v>4833.033333333332</v>
      </c>
      <c r="IB85" s="194"/>
      <c r="IC85" s="211">
        <f t="shared" si="36"/>
        <v>17464.3</v>
      </c>
      <c r="ID85" s="212">
        <f t="shared" si="42"/>
        <v>20841.5</v>
      </c>
      <c r="IE85" s="175">
        <f t="shared" si="38"/>
        <v>2345</v>
      </c>
      <c r="IF85" s="176">
        <f t="shared" si="43"/>
        <v>2696</v>
      </c>
      <c r="IG85" s="265"/>
      <c r="IH85" s="211">
        <f t="shared" si="44"/>
        <v>580.3433835845894</v>
      </c>
      <c r="II85" s="176">
        <f t="shared" si="45"/>
        <v>795.0385259631494</v>
      </c>
    </row>
    <row r="86" spans="1:243" s="171" customFormat="1" ht="12.75">
      <c r="A86" s="171" t="s">
        <v>48</v>
      </c>
      <c r="B86" s="172" t="s">
        <v>137</v>
      </c>
      <c r="C86" s="171">
        <v>5.97</v>
      </c>
      <c r="D86" s="173"/>
      <c r="E86" s="174"/>
      <c r="F86" s="175"/>
      <c r="G86" s="175"/>
      <c r="H86" s="175"/>
      <c r="I86" s="175"/>
      <c r="J86" s="176"/>
      <c r="K86" s="173"/>
      <c r="L86" s="174"/>
      <c r="M86" s="175"/>
      <c r="N86" s="175"/>
      <c r="O86" s="175"/>
      <c r="P86" s="175"/>
      <c r="Q86" s="176"/>
      <c r="R86" s="177"/>
      <c r="S86" s="2"/>
      <c r="T86" s="175"/>
      <c r="U86" s="175"/>
      <c r="V86" s="175"/>
      <c r="W86" s="175"/>
      <c r="X86" s="176"/>
      <c r="Y86" s="173"/>
      <c r="Z86" s="174"/>
      <c r="AA86" s="175"/>
      <c r="AB86" s="175"/>
      <c r="AC86" s="175"/>
      <c r="AD86" s="175"/>
      <c r="AE86" s="176"/>
      <c r="AF86" s="177"/>
      <c r="AG86" s="2"/>
      <c r="AH86" s="2"/>
      <c r="AI86" s="2"/>
      <c r="AJ86" s="2"/>
      <c r="AK86" s="2"/>
      <c r="AL86" s="178"/>
      <c r="AM86" s="173"/>
      <c r="AN86" s="174"/>
      <c r="AO86" s="175"/>
      <c r="AP86" s="175"/>
      <c r="AQ86" s="175"/>
      <c r="AR86" s="175"/>
      <c r="AS86" s="176"/>
      <c r="AT86" s="179"/>
      <c r="AU86" s="180"/>
      <c r="AV86" s="175"/>
      <c r="AW86" s="175"/>
      <c r="AX86" s="175"/>
      <c r="AY86" s="175"/>
      <c r="AZ86" s="176"/>
      <c r="BA86" s="179"/>
      <c r="BB86" s="180"/>
      <c r="BC86" s="175"/>
      <c r="BD86" s="175"/>
      <c r="BE86" s="175"/>
      <c r="BF86" s="175"/>
      <c r="BG86" s="176"/>
      <c r="BH86" s="179"/>
      <c r="BI86" s="180"/>
      <c r="BJ86" s="175"/>
      <c r="BK86" s="175"/>
      <c r="BL86" s="175"/>
      <c r="BM86" s="175"/>
      <c r="BN86" s="176"/>
      <c r="BO86" s="179">
        <v>8</v>
      </c>
      <c r="BP86" s="180"/>
      <c r="BQ86" s="175">
        <v>4544</v>
      </c>
      <c r="BR86" s="175">
        <v>563</v>
      </c>
      <c r="BS86" s="175"/>
      <c r="BT86" s="175">
        <v>4544</v>
      </c>
      <c r="BU86" s="175">
        <v>563</v>
      </c>
      <c r="BV86" s="179">
        <v>7.98</v>
      </c>
      <c r="BW86" s="180">
        <v>8.4</v>
      </c>
      <c r="BX86" s="175">
        <f t="shared" si="55"/>
        <v>946.1499999999996</v>
      </c>
      <c r="BY86" s="175">
        <f t="shared" si="55"/>
        <v>125.13</v>
      </c>
      <c r="BZ86" s="181"/>
      <c r="CA86" s="175">
        <v>5490.15</v>
      </c>
      <c r="CB86" s="176">
        <v>688.13</v>
      </c>
      <c r="CC86" s="175"/>
      <c r="CD86" s="182">
        <f t="shared" si="39"/>
        <v>5490.15</v>
      </c>
      <c r="CE86" s="175">
        <f t="shared" si="39"/>
        <v>688.13</v>
      </c>
      <c r="CF86" s="174">
        <f t="shared" si="56"/>
        <v>7.978361646781858</v>
      </c>
      <c r="CG86" s="175">
        <f t="shared" si="46"/>
        <v>231.4931155778894</v>
      </c>
      <c r="CH86" s="183">
        <f t="shared" si="47"/>
        <v>879.6738391959797</v>
      </c>
      <c r="CI86" s="8"/>
      <c r="CJ86" s="179">
        <v>7.56</v>
      </c>
      <c r="CK86" s="180">
        <v>8.07</v>
      </c>
      <c r="CL86" s="207">
        <f t="shared" si="62"/>
        <v>567.79</v>
      </c>
      <c r="CM86" s="207">
        <f t="shared" si="62"/>
        <v>75.12</v>
      </c>
      <c r="CN86" s="181"/>
      <c r="CO86" s="175">
        <v>6057.94</v>
      </c>
      <c r="CP86" s="176">
        <v>763.25</v>
      </c>
      <c r="CQ86" s="179">
        <v>7.68</v>
      </c>
      <c r="CR86" s="180">
        <v>8.12</v>
      </c>
      <c r="CS86" s="175">
        <f t="shared" si="63"/>
        <v>1785.1500000000005</v>
      </c>
      <c r="CT86" s="175">
        <f t="shared" si="63"/>
        <v>232.38</v>
      </c>
      <c r="CU86" s="181"/>
      <c r="CV86" s="175">
        <v>7843.09</v>
      </c>
      <c r="CW86" s="176">
        <v>995.63</v>
      </c>
      <c r="CX86" s="179">
        <v>7.893644553644553</v>
      </c>
      <c r="CY86" s="180">
        <v>8.335688648648649</v>
      </c>
      <c r="CZ86" s="175">
        <f t="shared" si="57"/>
        <v>1795.0499999999993</v>
      </c>
      <c r="DA86" s="175">
        <f t="shared" si="57"/>
        <v>225.37</v>
      </c>
      <c r="DB86" s="175">
        <v>0</v>
      </c>
      <c r="DC86" s="175">
        <v>9638.14</v>
      </c>
      <c r="DD86" s="176">
        <v>1221</v>
      </c>
      <c r="DE86" s="173">
        <v>7.869335239456755</v>
      </c>
      <c r="DF86" s="174">
        <v>8.305695963787251</v>
      </c>
      <c r="DG86" s="175">
        <f t="shared" si="58"/>
        <v>1371.0600000000013</v>
      </c>
      <c r="DH86" s="175">
        <f t="shared" si="58"/>
        <v>178</v>
      </c>
      <c r="DI86" s="175">
        <v>0</v>
      </c>
      <c r="DJ86" s="175">
        <v>11009.2</v>
      </c>
      <c r="DK86" s="176">
        <v>1399</v>
      </c>
      <c r="DL86" s="173">
        <v>7.840179142674344</v>
      </c>
      <c r="DM86" s="174">
        <v>8.268690958164642</v>
      </c>
      <c r="DN86" s="175">
        <f t="shared" si="59"/>
        <v>1245</v>
      </c>
      <c r="DO86" s="175">
        <f t="shared" si="59"/>
        <v>164</v>
      </c>
      <c r="DP86" s="175">
        <v>0</v>
      </c>
      <c r="DQ86" s="175">
        <v>12254.2</v>
      </c>
      <c r="DR86" s="176">
        <v>1563</v>
      </c>
      <c r="DS86" s="185"/>
      <c r="DT86" s="8"/>
      <c r="DU86" s="8"/>
      <c r="DV86" s="8"/>
      <c r="DW86" s="8"/>
      <c r="DX86" s="8"/>
      <c r="DY86" s="186"/>
      <c r="DZ86" s="185"/>
      <c r="EA86" s="8"/>
      <c r="EB86" s="8"/>
      <c r="EC86" s="8"/>
      <c r="ED86" s="8"/>
      <c r="EE86" s="8"/>
      <c r="EF86" s="186"/>
      <c r="EG86" s="173">
        <v>7.846643315820198</v>
      </c>
      <c r="EH86" s="174">
        <v>8.281762168823166</v>
      </c>
      <c r="EI86" s="207">
        <f t="shared" si="60"/>
        <v>1187.0999999999985</v>
      </c>
      <c r="EJ86" s="207">
        <f t="shared" si="60"/>
        <v>150</v>
      </c>
      <c r="EK86" s="175">
        <v>0</v>
      </c>
      <c r="EL86" s="175">
        <v>13441.3</v>
      </c>
      <c r="EM86" s="176">
        <v>1713</v>
      </c>
      <c r="EN86" s="209"/>
      <c r="EO86" s="209"/>
      <c r="EP86" s="8"/>
      <c r="EQ86" s="8"/>
      <c r="ER86" s="8"/>
      <c r="ES86" s="8"/>
      <c r="ET86" s="8"/>
      <c r="EU86" s="173">
        <v>7.809967089797837</v>
      </c>
      <c r="EV86" s="174">
        <v>8.252260307998013</v>
      </c>
      <c r="EW86" s="175">
        <v>3170.5</v>
      </c>
      <c r="EX86" s="175">
        <v>414</v>
      </c>
      <c r="EY86" s="175">
        <v>0</v>
      </c>
      <c r="EZ86" s="175">
        <v>16611.8</v>
      </c>
      <c r="FA86" s="176">
        <v>2127</v>
      </c>
      <c r="FB86" s="173">
        <v>7.7827123050259965</v>
      </c>
      <c r="FC86" s="174">
        <v>8.220823798627002</v>
      </c>
      <c r="FD86" s="175">
        <f t="shared" si="61"/>
        <v>1350.7000000000007</v>
      </c>
      <c r="FE86" s="175">
        <f t="shared" si="61"/>
        <v>181</v>
      </c>
      <c r="FF86" s="175">
        <v>0</v>
      </c>
      <c r="FG86" s="175">
        <v>17962.5</v>
      </c>
      <c r="FH86" s="175">
        <v>2308</v>
      </c>
      <c r="FI86" s="173">
        <v>7.7868686868686865</v>
      </c>
      <c r="FJ86" s="174">
        <v>8.222056313993175</v>
      </c>
      <c r="FK86" s="175">
        <v>5831.200000000001</v>
      </c>
      <c r="FL86" s="175">
        <v>762</v>
      </c>
      <c r="FM86" s="175">
        <v>0</v>
      </c>
      <c r="FN86" s="175">
        <v>19272.5</v>
      </c>
      <c r="FO86" s="176">
        <v>2475</v>
      </c>
      <c r="FP86" s="8"/>
      <c r="FQ86" s="182">
        <f t="shared" si="65"/>
        <v>18303.550000000003</v>
      </c>
      <c r="FR86" s="175">
        <f t="shared" si="65"/>
        <v>2381.87</v>
      </c>
      <c r="FS86" s="174">
        <f t="shared" si="53"/>
        <v>7.6845293823760334</v>
      </c>
      <c r="FT86" s="175">
        <f t="shared" si="54"/>
        <v>684.0512730318264</v>
      </c>
      <c r="FU86" s="183">
        <f t="shared" si="48"/>
        <v>2667.799964824123</v>
      </c>
      <c r="FV86" s="8"/>
      <c r="FW86" s="173">
        <v>7.733171096967427</v>
      </c>
      <c r="FX86" s="174">
        <v>8.173842500989315</v>
      </c>
      <c r="FY86" s="175">
        <v>1382.7999999999993</v>
      </c>
      <c r="FZ86" s="175">
        <v>196</v>
      </c>
      <c r="GA86" s="175">
        <v>0</v>
      </c>
      <c r="GB86" s="175">
        <v>20655.3</v>
      </c>
      <c r="GC86" s="176">
        <v>2671</v>
      </c>
      <c r="GD86" s="173">
        <v>9.0561180292366</v>
      </c>
      <c r="GE86" s="174">
        <v>9.64628027681661</v>
      </c>
      <c r="GF86" s="175">
        <v>1956.9000000000015</v>
      </c>
      <c r="GG86" s="175">
        <v>234</v>
      </c>
      <c r="GH86" s="175"/>
      <c r="GI86" s="175">
        <v>21890.4</v>
      </c>
      <c r="GJ86" s="175">
        <v>2846</v>
      </c>
      <c r="GK86" s="173">
        <v>7.655409404801052</v>
      </c>
      <c r="GL86" s="174">
        <v>8.088985406532313</v>
      </c>
      <c r="GM86" s="175">
        <v>1389.699999999997</v>
      </c>
      <c r="GN86" s="175">
        <v>195</v>
      </c>
      <c r="GO86" s="175">
        <v>0</v>
      </c>
      <c r="GP86" s="175">
        <v>23280.1</v>
      </c>
      <c r="GQ86" s="176">
        <v>3041</v>
      </c>
      <c r="GR86" s="173">
        <v>7.641163590866437</v>
      </c>
      <c r="GS86" s="174">
        <v>8.075636363636363</v>
      </c>
      <c r="GT86" s="175">
        <v>2538.399999999998</v>
      </c>
      <c r="GU86" s="175">
        <v>351</v>
      </c>
      <c r="GV86" s="175">
        <v>0</v>
      </c>
      <c r="GW86" s="175">
        <v>24428.8</v>
      </c>
      <c r="GX86" s="175">
        <v>3197</v>
      </c>
      <c r="GY86" s="173">
        <v>7.610821003771395</v>
      </c>
      <c r="GZ86" s="174">
        <v>8.042458614347026</v>
      </c>
      <c r="HA86" s="175">
        <v>4344.0999999999985</v>
      </c>
      <c r="HB86" s="175">
        <v>601</v>
      </c>
      <c r="HC86" s="175"/>
      <c r="HD86" s="175">
        <v>26234.5</v>
      </c>
      <c r="HE86" s="176">
        <v>3447</v>
      </c>
      <c r="HF86" s="173">
        <v>7.60512680665394</v>
      </c>
      <c r="HG86" s="174">
        <v>8.036887608069165</v>
      </c>
      <c r="HH86" s="175">
        <v>5997.5999999999985</v>
      </c>
      <c r="HI86" s="175">
        <v>821</v>
      </c>
      <c r="HJ86" s="175">
        <v>0</v>
      </c>
      <c r="HK86" s="175">
        <v>27888</v>
      </c>
      <c r="HL86" s="175">
        <v>3667</v>
      </c>
      <c r="HM86" s="173">
        <v>7.6067837190742225</v>
      </c>
      <c r="HN86" s="174">
        <v>8.038768625245995</v>
      </c>
      <c r="HO86" s="175">
        <v>6703.5</v>
      </c>
      <c r="HP86" s="175">
        <v>913</v>
      </c>
      <c r="HQ86" s="174">
        <v>0</v>
      </c>
      <c r="HR86" s="175">
        <v>28593.9</v>
      </c>
      <c r="HS86" s="176">
        <v>3759</v>
      </c>
      <c r="HT86" s="8"/>
      <c r="HU86" s="173">
        <f t="shared" si="49"/>
        <v>7.830996888036635</v>
      </c>
      <c r="HV86" s="174">
        <f t="shared" si="50"/>
        <v>8.269402209157569</v>
      </c>
      <c r="HW86" s="202">
        <f t="shared" si="51"/>
        <v>48106.700000000004</v>
      </c>
      <c r="HX86" s="175">
        <f t="shared" si="51"/>
        <v>6381</v>
      </c>
      <c r="HY86" s="210">
        <f t="shared" si="40"/>
        <v>0.31172477186543307</v>
      </c>
      <c r="HZ86" s="175">
        <f t="shared" si="41"/>
        <v>1677.073701842547</v>
      </c>
      <c r="IA86" s="183">
        <f t="shared" si="52"/>
        <v>6456.733752093806</v>
      </c>
      <c r="IB86" s="194"/>
      <c r="IC86" s="211">
        <f t="shared" si="36"/>
        <v>17962.5</v>
      </c>
      <c r="ID86" s="212">
        <f t="shared" si="42"/>
        <v>23793.700000000004</v>
      </c>
      <c r="IE86" s="175">
        <f t="shared" si="38"/>
        <v>2475</v>
      </c>
      <c r="IF86" s="176">
        <f t="shared" si="43"/>
        <v>3070</v>
      </c>
      <c r="IG86" s="175"/>
      <c r="IH86" s="211">
        <f t="shared" si="44"/>
        <v>533.7939698492464</v>
      </c>
      <c r="II86" s="176">
        <f t="shared" si="45"/>
        <v>915.544388609716</v>
      </c>
    </row>
    <row r="87" spans="1:243" s="171" customFormat="1" ht="12.75">
      <c r="A87" s="171" t="s">
        <v>48</v>
      </c>
      <c r="B87" s="172" t="s">
        <v>138</v>
      </c>
      <c r="C87" s="171">
        <v>5.97</v>
      </c>
      <c r="D87" s="173"/>
      <c r="E87" s="174"/>
      <c r="F87" s="175"/>
      <c r="G87" s="175"/>
      <c r="H87" s="175"/>
      <c r="I87" s="175"/>
      <c r="J87" s="176"/>
      <c r="K87" s="173"/>
      <c r="L87" s="174"/>
      <c r="M87" s="175"/>
      <c r="N87" s="175"/>
      <c r="O87" s="175"/>
      <c r="P87" s="175"/>
      <c r="Q87" s="176"/>
      <c r="R87" s="177"/>
      <c r="S87" s="2"/>
      <c r="T87" s="175"/>
      <c r="U87" s="175"/>
      <c r="V87" s="175"/>
      <c r="W87" s="175"/>
      <c r="X87" s="176"/>
      <c r="Y87" s="173"/>
      <c r="Z87" s="174"/>
      <c r="AA87" s="175"/>
      <c r="AB87" s="175"/>
      <c r="AC87" s="175"/>
      <c r="AD87" s="175"/>
      <c r="AE87" s="176"/>
      <c r="AF87" s="177"/>
      <c r="AG87" s="2"/>
      <c r="AH87" s="2"/>
      <c r="AI87" s="2"/>
      <c r="AJ87" s="2"/>
      <c r="AK87" s="2"/>
      <c r="AL87" s="178"/>
      <c r="AM87" s="173"/>
      <c r="AN87" s="174"/>
      <c r="AO87" s="175"/>
      <c r="AP87" s="175"/>
      <c r="AQ87" s="175"/>
      <c r="AR87" s="175"/>
      <c r="AS87" s="176"/>
      <c r="AT87" s="179"/>
      <c r="AU87" s="180"/>
      <c r="AV87" s="175"/>
      <c r="AW87" s="175"/>
      <c r="AX87" s="175"/>
      <c r="AY87" s="175"/>
      <c r="AZ87" s="176"/>
      <c r="BA87" s="179"/>
      <c r="BB87" s="180"/>
      <c r="BC87" s="175"/>
      <c r="BD87" s="175"/>
      <c r="BE87" s="175"/>
      <c r="BF87" s="175"/>
      <c r="BG87" s="176"/>
      <c r="BH87" s="179"/>
      <c r="BI87" s="180"/>
      <c r="BJ87" s="175"/>
      <c r="BK87" s="175"/>
      <c r="BL87" s="175"/>
      <c r="BM87" s="175"/>
      <c r="BN87" s="176"/>
      <c r="BO87" s="179">
        <v>9.3</v>
      </c>
      <c r="BP87" s="180"/>
      <c r="BQ87" s="175">
        <v>5555</v>
      </c>
      <c r="BR87" s="175">
        <v>593</v>
      </c>
      <c r="BS87" s="175"/>
      <c r="BT87" s="175">
        <v>5555</v>
      </c>
      <c r="BU87" s="175">
        <v>593</v>
      </c>
      <c r="BV87" s="179">
        <v>9.1</v>
      </c>
      <c r="BW87" s="180">
        <v>9.85</v>
      </c>
      <c r="BX87" s="175">
        <f t="shared" si="55"/>
        <v>1789.6000000000004</v>
      </c>
      <c r="BY87" s="175">
        <f t="shared" si="55"/>
        <v>196.75</v>
      </c>
      <c r="BZ87" s="181"/>
      <c r="CA87" s="175">
        <v>7344.6</v>
      </c>
      <c r="CB87" s="266">
        <v>789.75</v>
      </c>
      <c r="CC87" s="265"/>
      <c r="CD87" s="182">
        <f t="shared" si="39"/>
        <v>7344.6</v>
      </c>
      <c r="CE87" s="175">
        <f t="shared" si="39"/>
        <v>789.75</v>
      </c>
      <c r="CF87" s="174">
        <f t="shared" si="56"/>
        <v>9.299905033238367</v>
      </c>
      <c r="CG87" s="175">
        <f t="shared" si="46"/>
        <v>440.5012562814072</v>
      </c>
      <c r="CH87" s="183">
        <f t="shared" si="47"/>
        <v>1673.9047738693473</v>
      </c>
      <c r="CI87" s="8"/>
      <c r="CJ87" s="179">
        <v>8.99</v>
      </c>
      <c r="CK87" s="180">
        <v>9.7</v>
      </c>
      <c r="CL87" s="207">
        <f t="shared" si="62"/>
        <v>1773.6499999999996</v>
      </c>
      <c r="CM87" s="207">
        <f t="shared" si="62"/>
        <v>197.25</v>
      </c>
      <c r="CN87" s="181"/>
      <c r="CO87" s="175">
        <v>9118.25</v>
      </c>
      <c r="CP87" s="176">
        <v>987</v>
      </c>
      <c r="CQ87" s="179">
        <v>9.02</v>
      </c>
      <c r="CR87" s="180">
        <v>9.71</v>
      </c>
      <c r="CS87" s="175">
        <f t="shared" si="63"/>
        <v>2729.4300000000003</v>
      </c>
      <c r="CT87" s="175">
        <f t="shared" si="63"/>
        <v>302.6300000000001</v>
      </c>
      <c r="CU87" s="181"/>
      <c r="CV87" s="175">
        <v>11847.68</v>
      </c>
      <c r="CW87" s="176">
        <v>1289.63</v>
      </c>
      <c r="CX87" s="179">
        <v>9.166926015889883</v>
      </c>
      <c r="CY87" s="180">
        <v>9.770308444294622</v>
      </c>
      <c r="CZ87" s="175">
        <f t="shared" si="57"/>
        <v>2644.129999999999</v>
      </c>
      <c r="DA87" s="175">
        <f t="shared" si="57"/>
        <v>291.25</v>
      </c>
      <c r="DB87" s="175">
        <v>0</v>
      </c>
      <c r="DC87" s="175">
        <v>14491.81</v>
      </c>
      <c r="DD87" s="176">
        <v>1580.88</v>
      </c>
      <c r="DE87" s="173">
        <v>9.156039384274026</v>
      </c>
      <c r="DF87" s="174">
        <v>9.752466765140325</v>
      </c>
      <c r="DG87" s="175">
        <f t="shared" si="58"/>
        <v>2014.2399999999998</v>
      </c>
      <c r="DH87" s="175">
        <f t="shared" si="58"/>
        <v>221.8699999999999</v>
      </c>
      <c r="DI87" s="175">
        <v>0</v>
      </c>
      <c r="DJ87" s="175">
        <v>16506.05</v>
      </c>
      <c r="DK87" s="176">
        <v>1802.75</v>
      </c>
      <c r="DL87" s="173">
        <v>9.125434884814291</v>
      </c>
      <c r="DM87" s="174">
        <v>9.7049</v>
      </c>
      <c r="DN87" s="175">
        <f t="shared" si="59"/>
        <v>2903.75</v>
      </c>
      <c r="DO87" s="175">
        <f t="shared" si="59"/>
        <v>324.25</v>
      </c>
      <c r="DP87" s="175">
        <v>0</v>
      </c>
      <c r="DQ87" s="175">
        <v>19409.8</v>
      </c>
      <c r="DR87" s="176">
        <v>2127</v>
      </c>
      <c r="DS87" s="185"/>
      <c r="DT87" s="8"/>
      <c r="DU87" s="8"/>
      <c r="DV87" s="8"/>
      <c r="DW87" s="8"/>
      <c r="DX87" s="8"/>
      <c r="DY87" s="186"/>
      <c r="DZ87" s="185"/>
      <c r="EA87" s="8"/>
      <c r="EB87" s="8"/>
      <c r="EC87" s="8"/>
      <c r="ED87" s="8"/>
      <c r="EE87" s="8"/>
      <c r="EF87" s="186"/>
      <c r="EG87" s="173">
        <v>9.130160799652325</v>
      </c>
      <c r="EH87" s="174">
        <v>9.708179297597043</v>
      </c>
      <c r="EI87" s="207">
        <f t="shared" si="60"/>
        <v>1598.7000000000007</v>
      </c>
      <c r="EJ87" s="207">
        <f t="shared" si="60"/>
        <v>174</v>
      </c>
      <c r="EK87" s="175">
        <v>0</v>
      </c>
      <c r="EL87" s="175">
        <v>21008.5</v>
      </c>
      <c r="EM87" s="176">
        <v>2301</v>
      </c>
      <c r="EN87" s="174">
        <v>9.130555555555556</v>
      </c>
      <c r="EO87" s="174">
        <v>9.707861896838603</v>
      </c>
      <c r="EP87" s="175">
        <f>ES87-EL87</f>
        <v>2329.2000000000007</v>
      </c>
      <c r="EQ87" s="175">
        <f>ET87-EM87</f>
        <v>255</v>
      </c>
      <c r="ER87" s="175">
        <v>0</v>
      </c>
      <c r="ES87" s="175">
        <v>23337.7</v>
      </c>
      <c r="ET87" s="175">
        <v>2556</v>
      </c>
      <c r="EU87" s="173">
        <v>9.143451957295373</v>
      </c>
      <c r="EV87" s="174">
        <v>9.724867524602573</v>
      </c>
      <c r="EW87" s="175">
        <v>2355.399999999998</v>
      </c>
      <c r="EX87" s="175">
        <v>254</v>
      </c>
      <c r="EY87" s="175"/>
      <c r="EZ87" s="175">
        <v>25693.1</v>
      </c>
      <c r="FA87" s="176">
        <v>2810</v>
      </c>
      <c r="FB87" s="173">
        <v>9.140323112429936</v>
      </c>
      <c r="FC87" s="174">
        <v>9.723816204840407</v>
      </c>
      <c r="FD87" s="175">
        <f t="shared" si="61"/>
        <v>2029.5</v>
      </c>
      <c r="FE87" s="175">
        <f t="shared" si="61"/>
        <v>223</v>
      </c>
      <c r="FF87" s="175">
        <v>0</v>
      </c>
      <c r="FG87" s="175">
        <v>27722.6</v>
      </c>
      <c r="FH87" s="175">
        <v>3033</v>
      </c>
      <c r="FI87" s="173">
        <v>9.141459627329192</v>
      </c>
      <c r="FJ87" s="174">
        <v>9.72752808988764</v>
      </c>
      <c r="FK87" s="175">
        <v>6097.799999999999</v>
      </c>
      <c r="FL87" s="175">
        <v>664</v>
      </c>
      <c r="FM87" s="175">
        <v>0</v>
      </c>
      <c r="FN87" s="175">
        <v>29435.5</v>
      </c>
      <c r="FO87" s="176">
        <v>3220</v>
      </c>
      <c r="FP87" s="8"/>
      <c r="FQ87" s="182">
        <f t="shared" si="65"/>
        <v>26475.8</v>
      </c>
      <c r="FR87" s="175">
        <f t="shared" si="65"/>
        <v>2907.25</v>
      </c>
      <c r="FS87" s="174">
        <f t="shared" si="53"/>
        <v>9.106819158999054</v>
      </c>
      <c r="FT87" s="175">
        <f t="shared" si="54"/>
        <v>1527.557370184255</v>
      </c>
      <c r="FU87" s="183">
        <f t="shared" si="48"/>
        <v>5957.473743718594</v>
      </c>
      <c r="FV87" s="8"/>
      <c r="FW87" s="173">
        <v>9.103005780346821</v>
      </c>
      <c r="FX87" s="174">
        <v>9.694182825484765</v>
      </c>
      <c r="FY87" s="175">
        <v>2060.9000000000015</v>
      </c>
      <c r="FZ87" s="175">
        <v>240</v>
      </c>
      <c r="GA87" s="175">
        <v>0</v>
      </c>
      <c r="GB87" s="175">
        <v>31496.4</v>
      </c>
      <c r="GC87" s="176">
        <v>3460</v>
      </c>
      <c r="GD87" s="173">
        <v>8.339421390999416</v>
      </c>
      <c r="GE87" s="174">
        <v>8.868085767557488</v>
      </c>
      <c r="GF87" s="175">
        <v>28537.5</v>
      </c>
      <c r="GG87" s="175">
        <v>3422</v>
      </c>
      <c r="GH87" s="175"/>
      <c r="GI87" s="175">
        <v>33453.3</v>
      </c>
      <c r="GJ87" s="175">
        <v>3694</v>
      </c>
      <c r="GK87" s="173">
        <v>9.013555892766819</v>
      </c>
      <c r="GL87" s="174">
        <v>9.606361185983827</v>
      </c>
      <c r="GM87" s="175">
        <v>2186.2999999999956</v>
      </c>
      <c r="GN87" s="175">
        <v>260</v>
      </c>
      <c r="GO87" s="175">
        <v>0</v>
      </c>
      <c r="GP87" s="175">
        <v>35639.6</v>
      </c>
      <c r="GQ87" s="176">
        <v>3954</v>
      </c>
      <c r="GR87" s="173">
        <v>9.003010597302504</v>
      </c>
      <c r="GS87" s="174">
        <v>9.597047496790758</v>
      </c>
      <c r="GT87" s="175">
        <v>3927.199999999997</v>
      </c>
      <c r="GU87" s="175">
        <v>458</v>
      </c>
      <c r="GV87" s="175">
        <v>0</v>
      </c>
      <c r="GW87" s="175">
        <v>37380.5</v>
      </c>
      <c r="GX87" s="175">
        <v>4152</v>
      </c>
      <c r="GY87" s="185"/>
      <c r="GZ87" s="8"/>
      <c r="HA87" s="8"/>
      <c r="HB87" s="8"/>
      <c r="HC87" s="8"/>
      <c r="HD87" s="8"/>
      <c r="HE87" s="186"/>
      <c r="HF87" s="208">
        <v>8.926810217437197</v>
      </c>
      <c r="HG87" s="209">
        <v>9.506812050359713</v>
      </c>
      <c r="HH87" s="8">
        <v>8833</v>
      </c>
      <c r="HI87" s="8">
        <v>1043</v>
      </c>
      <c r="HJ87" s="8">
        <v>0</v>
      </c>
      <c r="HK87" s="8">
        <v>42286.3</v>
      </c>
      <c r="HL87" s="8">
        <v>4737</v>
      </c>
      <c r="HM87" s="173">
        <v>8.896755879967559</v>
      </c>
      <c r="HN87" s="174">
        <v>9.47501619520622</v>
      </c>
      <c r="HO87" s="175">
        <v>10425.5</v>
      </c>
      <c r="HP87" s="175">
        <v>1238</v>
      </c>
      <c r="HQ87" s="174">
        <v>0</v>
      </c>
      <c r="HR87" s="175">
        <v>43878.8</v>
      </c>
      <c r="HS87" s="176">
        <v>4932</v>
      </c>
      <c r="HT87" s="8"/>
      <c r="HU87" s="173">
        <f t="shared" si="49"/>
        <v>9.045939505336717</v>
      </c>
      <c r="HV87" s="174">
        <f t="shared" si="50"/>
        <v>9.63690786732847</v>
      </c>
      <c r="HW87" s="202">
        <f t="shared" si="51"/>
        <v>89790.79999999999</v>
      </c>
      <c r="HX87" s="175">
        <f t="shared" si="51"/>
        <v>10358</v>
      </c>
      <c r="HY87" s="210">
        <f t="shared" si="40"/>
        <v>0.5152327479625992</v>
      </c>
      <c r="HZ87" s="175">
        <f t="shared" si="41"/>
        <v>4682.335008375208</v>
      </c>
      <c r="IA87" s="183">
        <f t="shared" si="52"/>
        <v>18026.989782244553</v>
      </c>
      <c r="IB87" s="194"/>
      <c r="IC87" s="211">
        <f t="shared" si="36"/>
        <v>27722.6</v>
      </c>
      <c r="ID87" s="212">
        <f t="shared" si="42"/>
        <v>33820.399999999994</v>
      </c>
      <c r="IE87" s="175">
        <f t="shared" si="38"/>
        <v>3220</v>
      </c>
      <c r="IF87" s="176">
        <f t="shared" si="43"/>
        <v>3697</v>
      </c>
      <c r="IG87" s="175"/>
      <c r="IH87" s="211">
        <f t="shared" si="44"/>
        <v>1423.6515912897821</v>
      </c>
      <c r="II87" s="176">
        <f t="shared" si="45"/>
        <v>1968.0586264656613</v>
      </c>
    </row>
    <row r="88" spans="1:243" s="171" customFormat="1" ht="12.75">
      <c r="A88" s="171" t="s">
        <v>48</v>
      </c>
      <c r="B88" s="172" t="s">
        <v>139</v>
      </c>
      <c r="C88" s="171">
        <v>5.97</v>
      </c>
      <c r="D88" s="173"/>
      <c r="E88" s="174"/>
      <c r="F88" s="175"/>
      <c r="G88" s="175"/>
      <c r="H88" s="175"/>
      <c r="I88" s="175"/>
      <c r="J88" s="176"/>
      <c r="K88" s="173"/>
      <c r="L88" s="174"/>
      <c r="M88" s="175"/>
      <c r="N88" s="175"/>
      <c r="O88" s="175"/>
      <c r="P88" s="175"/>
      <c r="Q88" s="176"/>
      <c r="R88" s="177"/>
      <c r="S88" s="2"/>
      <c r="T88" s="175"/>
      <c r="U88" s="175"/>
      <c r="V88" s="175"/>
      <c r="W88" s="175"/>
      <c r="X88" s="176"/>
      <c r="Y88" s="173"/>
      <c r="Z88" s="174"/>
      <c r="AA88" s="175"/>
      <c r="AB88" s="175"/>
      <c r="AC88" s="175"/>
      <c r="AD88" s="175"/>
      <c r="AE88" s="176"/>
      <c r="AF88" s="177"/>
      <c r="AG88" s="2"/>
      <c r="AH88" s="2"/>
      <c r="AI88" s="2"/>
      <c r="AJ88" s="2"/>
      <c r="AK88" s="2"/>
      <c r="AL88" s="178"/>
      <c r="AM88" s="173"/>
      <c r="AN88" s="174"/>
      <c r="AO88" s="175"/>
      <c r="AP88" s="175"/>
      <c r="AQ88" s="175"/>
      <c r="AR88" s="175"/>
      <c r="AS88" s="176"/>
      <c r="AT88" s="179"/>
      <c r="AU88" s="180"/>
      <c r="AV88" s="175"/>
      <c r="AW88" s="175"/>
      <c r="AX88" s="175"/>
      <c r="AY88" s="175"/>
      <c r="AZ88" s="176"/>
      <c r="BA88" s="179"/>
      <c r="BB88" s="180"/>
      <c r="BC88" s="175"/>
      <c r="BD88" s="175"/>
      <c r="BE88" s="175"/>
      <c r="BF88" s="175"/>
      <c r="BG88" s="176"/>
      <c r="BH88" s="179"/>
      <c r="BI88" s="180"/>
      <c r="BJ88" s="175"/>
      <c r="BK88" s="175"/>
      <c r="BL88" s="175"/>
      <c r="BM88" s="175"/>
      <c r="BN88" s="176"/>
      <c r="BO88" s="179">
        <v>8.9</v>
      </c>
      <c r="BP88" s="180"/>
      <c r="BQ88" s="175">
        <v>4256</v>
      </c>
      <c r="BR88" s="175">
        <v>475</v>
      </c>
      <c r="BS88" s="175"/>
      <c r="BT88" s="175">
        <v>4256</v>
      </c>
      <c r="BU88" s="175">
        <v>475</v>
      </c>
      <c r="BV88" s="179"/>
      <c r="BW88" s="180">
        <v>8.89</v>
      </c>
      <c r="BX88" s="175">
        <f t="shared" si="55"/>
        <v>1129.4499999999998</v>
      </c>
      <c r="BY88" s="175">
        <f t="shared" si="55"/>
        <v>130</v>
      </c>
      <c r="BZ88" s="181"/>
      <c r="CA88" s="175">
        <v>5385.45</v>
      </c>
      <c r="CB88" s="176">
        <v>605</v>
      </c>
      <c r="CC88" s="175"/>
      <c r="CD88" s="182">
        <f t="shared" si="39"/>
        <v>5385.45</v>
      </c>
      <c r="CE88" s="175">
        <f t="shared" si="39"/>
        <v>605</v>
      </c>
      <c r="CF88" s="174">
        <f t="shared" si="56"/>
        <v>8.901570247933885</v>
      </c>
      <c r="CG88" s="175">
        <f t="shared" si="46"/>
        <v>297.0854271356784</v>
      </c>
      <c r="CH88" s="183">
        <f t="shared" si="47"/>
        <v>1128.9246231155778</v>
      </c>
      <c r="CI88" s="8"/>
      <c r="CJ88" s="179">
        <v>8.61</v>
      </c>
      <c r="CK88" s="180">
        <v>9.28</v>
      </c>
      <c r="CL88" s="207">
        <f t="shared" si="62"/>
        <v>2150.6500000000005</v>
      </c>
      <c r="CM88" s="207">
        <f t="shared" si="62"/>
        <v>249.75</v>
      </c>
      <c r="CN88" s="181"/>
      <c r="CO88" s="175">
        <v>7536.1</v>
      </c>
      <c r="CP88" s="176">
        <v>854.75</v>
      </c>
      <c r="CQ88" s="179">
        <v>8.41</v>
      </c>
      <c r="CR88" s="180">
        <v>8.95</v>
      </c>
      <c r="CS88" s="175">
        <f t="shared" si="63"/>
        <v>2514.2299999999996</v>
      </c>
      <c r="CT88" s="175">
        <f t="shared" si="63"/>
        <v>298.8800000000001</v>
      </c>
      <c r="CU88" s="181"/>
      <c r="CV88" s="175">
        <v>10050.33</v>
      </c>
      <c r="CW88" s="176">
        <v>1153.63</v>
      </c>
      <c r="CX88" s="179">
        <v>8.696687646106815</v>
      </c>
      <c r="CY88" s="180">
        <v>9.218886770873047</v>
      </c>
      <c r="CZ88" s="175">
        <f t="shared" si="57"/>
        <v>2040.2399999999998</v>
      </c>
      <c r="DA88" s="175">
        <f t="shared" si="57"/>
        <v>236.6199999999999</v>
      </c>
      <c r="DB88" s="175">
        <v>0</v>
      </c>
      <c r="DC88" s="175">
        <v>12090.57</v>
      </c>
      <c r="DD88" s="176">
        <v>1390.25</v>
      </c>
      <c r="DE88" s="173">
        <v>8.628824571766096</v>
      </c>
      <c r="DF88" s="174">
        <v>9.147526612398247</v>
      </c>
      <c r="DG88" s="175">
        <f t="shared" si="58"/>
        <v>2518.0300000000007</v>
      </c>
      <c r="DH88" s="175">
        <f t="shared" si="58"/>
        <v>302.75</v>
      </c>
      <c r="DI88" s="175">
        <v>0</v>
      </c>
      <c r="DJ88" s="175">
        <v>14608.6</v>
      </c>
      <c r="DK88" s="176">
        <v>1693</v>
      </c>
      <c r="DL88" s="173">
        <v>8.595853018372704</v>
      </c>
      <c r="DM88" s="174">
        <v>9.112465219810796</v>
      </c>
      <c r="DN88" s="175">
        <f t="shared" si="59"/>
        <v>1766.5</v>
      </c>
      <c r="DO88" s="175">
        <f t="shared" si="59"/>
        <v>212</v>
      </c>
      <c r="DP88" s="175">
        <v>0</v>
      </c>
      <c r="DQ88" s="175">
        <v>16375.1</v>
      </c>
      <c r="DR88" s="176">
        <v>1905</v>
      </c>
      <c r="DS88" s="185"/>
      <c r="DT88" s="8"/>
      <c r="DU88" s="8"/>
      <c r="DV88" s="8"/>
      <c r="DW88" s="8"/>
      <c r="DX88" s="8"/>
      <c r="DY88" s="186"/>
      <c r="DZ88" s="185"/>
      <c r="EA88" s="8"/>
      <c r="EB88" s="8"/>
      <c r="EC88" s="8"/>
      <c r="ED88" s="8"/>
      <c r="EE88" s="8"/>
      <c r="EF88" s="186"/>
      <c r="EG88" s="173"/>
      <c r="EH88" s="174"/>
      <c r="EI88" s="207"/>
      <c r="EJ88" s="207"/>
      <c r="EK88" s="175"/>
      <c r="EL88" s="175"/>
      <c r="EM88" s="176"/>
      <c r="EN88" s="174">
        <v>8.43246329526917</v>
      </c>
      <c r="EO88" s="174">
        <v>8.931490280777538</v>
      </c>
      <c r="EP88" s="175">
        <f>ES88-DQ88</f>
        <v>4301.300000000001</v>
      </c>
      <c r="EQ88" s="175">
        <f>ET88-DR88</f>
        <v>547</v>
      </c>
      <c r="ER88" s="175">
        <v>0</v>
      </c>
      <c r="ES88" s="175">
        <v>20676.4</v>
      </c>
      <c r="ET88" s="175">
        <v>2452</v>
      </c>
      <c r="EU88" s="173">
        <v>8.43246329526917</v>
      </c>
      <c r="EV88" s="174">
        <v>8.931490280777538</v>
      </c>
      <c r="EW88" s="175">
        <v>0</v>
      </c>
      <c r="EX88" s="175">
        <v>0</v>
      </c>
      <c r="EY88" s="175">
        <v>0</v>
      </c>
      <c r="EZ88" s="175">
        <v>20676.4</v>
      </c>
      <c r="FA88" s="176">
        <v>2452</v>
      </c>
      <c r="FB88" s="173">
        <v>8.392238591448077</v>
      </c>
      <c r="FC88" s="174">
        <v>8.90415554708349</v>
      </c>
      <c r="FD88" s="175">
        <f t="shared" si="61"/>
        <v>2679.199999999997</v>
      </c>
      <c r="FE88" s="175">
        <f t="shared" si="61"/>
        <v>331</v>
      </c>
      <c r="FF88" s="175">
        <v>0</v>
      </c>
      <c r="FG88" s="175">
        <v>23355.6</v>
      </c>
      <c r="FH88" s="175">
        <v>2783</v>
      </c>
      <c r="FI88" s="173">
        <v>8.378974184782608</v>
      </c>
      <c r="FJ88" s="174">
        <v>8.895672556797692</v>
      </c>
      <c r="FK88" s="175">
        <v>3991.2999999999993</v>
      </c>
      <c r="FL88" s="175">
        <v>492</v>
      </c>
      <c r="FM88" s="175">
        <v>0</v>
      </c>
      <c r="FN88" s="175">
        <v>24667.7</v>
      </c>
      <c r="FO88" s="176">
        <v>2944</v>
      </c>
      <c r="FP88" s="8"/>
      <c r="FQ88" s="182">
        <f t="shared" si="65"/>
        <v>21961.45</v>
      </c>
      <c r="FR88" s="175">
        <f t="shared" si="65"/>
        <v>2670</v>
      </c>
      <c r="FS88" s="174">
        <f t="shared" si="53"/>
        <v>8.225262172284644</v>
      </c>
      <c r="FT88" s="175">
        <f t="shared" si="54"/>
        <v>1008.6348408710219</v>
      </c>
      <c r="FU88" s="183">
        <f t="shared" si="48"/>
        <v>3933.6758793969852</v>
      </c>
      <c r="FV88" s="8"/>
      <c r="FW88" s="185"/>
      <c r="FX88" s="8"/>
      <c r="FY88" s="8"/>
      <c r="FZ88" s="8"/>
      <c r="GA88" s="8"/>
      <c r="GB88" s="8"/>
      <c r="GC88" s="186"/>
      <c r="GD88" s="173">
        <v>7.575045262522631</v>
      </c>
      <c r="GE88" s="174">
        <v>8.153199090613835</v>
      </c>
      <c r="GF88" s="175">
        <v>25103.7</v>
      </c>
      <c r="GG88" s="175">
        <v>3314</v>
      </c>
      <c r="GH88" s="175"/>
      <c r="GI88" s="175">
        <v>28537.5</v>
      </c>
      <c r="GJ88" s="175">
        <v>3422</v>
      </c>
      <c r="GK88" s="173">
        <v>8.335143329658214</v>
      </c>
      <c r="GL88" s="174">
        <v>8.86800586510264</v>
      </c>
      <c r="GM88" s="175">
        <v>1702.4000000000015</v>
      </c>
      <c r="GN88" s="175">
        <v>206</v>
      </c>
      <c r="GO88" s="175">
        <v>0</v>
      </c>
      <c r="GP88" s="175">
        <v>30239.9</v>
      </c>
      <c r="GQ88" s="176">
        <v>3628</v>
      </c>
      <c r="GR88" s="173">
        <v>8.33017994858612</v>
      </c>
      <c r="GS88" s="174">
        <v>8.863347921225383</v>
      </c>
      <c r="GT88" s="175">
        <v>3866.9000000000015</v>
      </c>
      <c r="GU88" s="175">
        <v>468</v>
      </c>
      <c r="GV88" s="175">
        <v>0</v>
      </c>
      <c r="GW88" s="175">
        <v>32404.4</v>
      </c>
      <c r="GX88" s="175">
        <v>3890</v>
      </c>
      <c r="GY88" s="173">
        <v>8.329537794896485</v>
      </c>
      <c r="GZ88" s="174">
        <v>8.858397337429595</v>
      </c>
      <c r="HA88" s="175">
        <v>6063.4000000000015</v>
      </c>
      <c r="HB88" s="175">
        <v>732</v>
      </c>
      <c r="HC88" s="175"/>
      <c r="HD88" s="175">
        <v>34600.9</v>
      </c>
      <c r="HE88" s="176">
        <v>4154</v>
      </c>
      <c r="HF88" s="208"/>
      <c r="HG88" s="209"/>
      <c r="HH88" s="8"/>
      <c r="HI88" s="8"/>
      <c r="HJ88" s="8"/>
      <c r="HK88" s="8"/>
      <c r="HL88" s="8"/>
      <c r="HM88" s="173">
        <v>8.293936824252704</v>
      </c>
      <c r="HN88" s="174">
        <v>8.819319206492336</v>
      </c>
      <c r="HO88" s="175">
        <v>10585</v>
      </c>
      <c r="HP88" s="175">
        <v>1295</v>
      </c>
      <c r="HQ88" s="174">
        <v>0</v>
      </c>
      <c r="HR88" s="175">
        <v>39122.5</v>
      </c>
      <c r="HS88" s="176">
        <v>4717</v>
      </c>
      <c r="HT88" s="8"/>
      <c r="HU88" s="173">
        <f t="shared" si="49"/>
        <v>8.422756517528718</v>
      </c>
      <c r="HV88" s="174">
        <f t="shared" si="50"/>
        <v>8.921597112625477</v>
      </c>
      <c r="HW88" s="202">
        <f t="shared" si="51"/>
        <v>74668.3</v>
      </c>
      <c r="HX88" s="175">
        <f t="shared" si="51"/>
        <v>9290</v>
      </c>
      <c r="HY88" s="210">
        <f t="shared" si="40"/>
        <v>0.4108469878607569</v>
      </c>
      <c r="HZ88" s="175">
        <f t="shared" si="41"/>
        <v>3217.2529313232844</v>
      </c>
      <c r="IA88" s="183">
        <f t="shared" si="52"/>
        <v>12386.423785594645</v>
      </c>
      <c r="IB88" s="194"/>
      <c r="IC88" s="211">
        <f t="shared" si="36"/>
        <v>23355.6</v>
      </c>
      <c r="ID88" s="212">
        <f t="shared" si="42"/>
        <v>27346.9</v>
      </c>
      <c r="IE88" s="175">
        <f t="shared" si="38"/>
        <v>2944</v>
      </c>
      <c r="IF88" s="176">
        <f t="shared" si="43"/>
        <v>3275</v>
      </c>
      <c r="IG88" s="175"/>
      <c r="IH88" s="211">
        <f t="shared" si="44"/>
        <v>968.1608040201004</v>
      </c>
      <c r="II88" s="176">
        <f t="shared" si="45"/>
        <v>1305.7202680067003</v>
      </c>
    </row>
    <row r="89" spans="1:243" s="171" customFormat="1" ht="12.75">
      <c r="A89" s="171" t="s">
        <v>48</v>
      </c>
      <c r="B89" s="172" t="s">
        <v>140</v>
      </c>
      <c r="C89" s="171">
        <v>5.97</v>
      </c>
      <c r="D89" s="173"/>
      <c r="E89" s="174"/>
      <c r="F89" s="175"/>
      <c r="G89" s="175"/>
      <c r="H89" s="175"/>
      <c r="I89" s="175"/>
      <c r="J89" s="176"/>
      <c r="K89" s="173"/>
      <c r="L89" s="174"/>
      <c r="M89" s="175"/>
      <c r="N89" s="175"/>
      <c r="O89" s="175"/>
      <c r="P89" s="175"/>
      <c r="Q89" s="176"/>
      <c r="R89" s="177"/>
      <c r="S89" s="2"/>
      <c r="T89" s="175"/>
      <c r="U89" s="175"/>
      <c r="V89" s="175"/>
      <c r="W89" s="175"/>
      <c r="X89" s="176"/>
      <c r="Y89" s="173"/>
      <c r="Z89" s="174"/>
      <c r="AA89" s="175"/>
      <c r="AB89" s="175"/>
      <c r="AC89" s="175"/>
      <c r="AD89" s="175"/>
      <c r="AE89" s="176"/>
      <c r="AF89" s="177"/>
      <c r="AG89" s="2"/>
      <c r="AH89" s="2"/>
      <c r="AI89" s="2"/>
      <c r="AJ89" s="2"/>
      <c r="AK89" s="2"/>
      <c r="AL89" s="178"/>
      <c r="AM89" s="173"/>
      <c r="AN89" s="174"/>
      <c r="AO89" s="175"/>
      <c r="AP89" s="175"/>
      <c r="AQ89" s="175"/>
      <c r="AR89" s="175"/>
      <c r="AS89" s="176"/>
      <c r="AT89" s="179"/>
      <c r="AU89" s="180"/>
      <c r="AV89" s="175"/>
      <c r="AW89" s="175"/>
      <c r="AX89" s="175"/>
      <c r="AY89" s="175"/>
      <c r="AZ89" s="176"/>
      <c r="BA89" s="179"/>
      <c r="BB89" s="180"/>
      <c r="BC89" s="175"/>
      <c r="BD89" s="175"/>
      <c r="BE89" s="175"/>
      <c r="BF89" s="175"/>
      <c r="BG89" s="176"/>
      <c r="BH89" s="179"/>
      <c r="BI89" s="180"/>
      <c r="BJ89" s="175"/>
      <c r="BK89" s="175"/>
      <c r="BL89" s="175"/>
      <c r="BM89" s="175"/>
      <c r="BN89" s="176"/>
      <c r="BO89" s="179">
        <v>8.8</v>
      </c>
      <c r="BP89" s="180"/>
      <c r="BQ89" s="175">
        <v>4504</v>
      </c>
      <c r="BR89" s="175">
        <v>511</v>
      </c>
      <c r="BS89" s="175"/>
      <c r="BT89" s="175">
        <v>4504</v>
      </c>
      <c r="BU89" s="175">
        <v>511</v>
      </c>
      <c r="BV89" s="179"/>
      <c r="BW89" s="180"/>
      <c r="BX89" s="265">
        <f t="shared" si="55"/>
        <v>0</v>
      </c>
      <c r="BY89" s="175"/>
      <c r="BZ89" s="181"/>
      <c r="CA89" s="175">
        <v>4504</v>
      </c>
      <c r="CB89" s="176">
        <v>511</v>
      </c>
      <c r="CC89" s="175"/>
      <c r="CD89" s="182">
        <f t="shared" si="39"/>
        <v>4504</v>
      </c>
      <c r="CE89" s="175">
        <f t="shared" si="39"/>
        <v>511</v>
      </c>
      <c r="CF89" s="174">
        <f t="shared" si="56"/>
        <v>8.814090019569472</v>
      </c>
      <c r="CG89" s="175">
        <f t="shared" si="46"/>
        <v>243.43886097152426</v>
      </c>
      <c r="CH89" s="183">
        <f t="shared" si="47"/>
        <v>925.0676716917922</v>
      </c>
      <c r="CI89" s="8"/>
      <c r="CJ89" s="179">
        <v>7.9</v>
      </c>
      <c r="CK89" s="180">
        <v>8.34</v>
      </c>
      <c r="CL89" s="207">
        <f t="shared" si="62"/>
        <v>2259.3199999999997</v>
      </c>
      <c r="CM89" s="207">
        <f t="shared" si="62"/>
        <v>286.13</v>
      </c>
      <c r="CN89" s="181"/>
      <c r="CO89" s="175">
        <v>6763.32</v>
      </c>
      <c r="CP89" s="176">
        <v>797.13</v>
      </c>
      <c r="CQ89" s="179">
        <v>7.71</v>
      </c>
      <c r="CR89" s="180">
        <v>8.29</v>
      </c>
      <c r="CS89" s="175">
        <f t="shared" si="63"/>
        <v>2195.4400000000005</v>
      </c>
      <c r="CT89" s="175">
        <f t="shared" si="63"/>
        <v>284.62</v>
      </c>
      <c r="CU89" s="181"/>
      <c r="CV89" s="175">
        <v>8958.76</v>
      </c>
      <c r="CW89" s="176">
        <v>1081.75</v>
      </c>
      <c r="CX89" s="179">
        <v>8.213606710158434</v>
      </c>
      <c r="CY89" s="180">
        <v>8.807070279085757</v>
      </c>
      <c r="CZ89" s="175">
        <f t="shared" si="57"/>
        <v>2057.74</v>
      </c>
      <c r="DA89" s="175">
        <f t="shared" si="57"/>
        <v>259.5</v>
      </c>
      <c r="DB89" s="175">
        <v>0</v>
      </c>
      <c r="DC89" s="175">
        <v>11016.5</v>
      </c>
      <c r="DD89" s="176">
        <v>1341.25</v>
      </c>
      <c r="DE89" s="173">
        <v>8.1856872823744</v>
      </c>
      <c r="DF89" s="174">
        <v>8.773392571530122</v>
      </c>
      <c r="DG89" s="175">
        <f t="shared" si="58"/>
        <v>1325.4699999999993</v>
      </c>
      <c r="DH89" s="175">
        <f t="shared" si="58"/>
        <v>166.5</v>
      </c>
      <c r="DI89" s="175">
        <v>0</v>
      </c>
      <c r="DJ89" s="175">
        <v>12341.97</v>
      </c>
      <c r="DK89" s="176">
        <v>1507.75</v>
      </c>
      <c r="DL89" s="173">
        <v>8.138936049801924</v>
      </c>
      <c r="DM89" s="174">
        <v>8.710781344639612</v>
      </c>
      <c r="DN89" s="175">
        <f t="shared" si="59"/>
        <v>2039.5300000000007</v>
      </c>
      <c r="DO89" s="175">
        <f t="shared" si="59"/>
        <v>259.25</v>
      </c>
      <c r="DP89" s="175">
        <v>0</v>
      </c>
      <c r="DQ89" s="175">
        <v>14381.5</v>
      </c>
      <c r="DR89" s="176">
        <v>1767</v>
      </c>
      <c r="DS89" s="185"/>
      <c r="DT89" s="8"/>
      <c r="DU89" s="8"/>
      <c r="DV89" s="8"/>
      <c r="DW89" s="8"/>
      <c r="DX89" s="8"/>
      <c r="DY89" s="186"/>
      <c r="DZ89" s="185"/>
      <c r="EA89" s="8"/>
      <c r="EB89" s="8"/>
      <c r="EC89" s="8"/>
      <c r="ED89" s="8"/>
      <c r="EE89" s="8"/>
      <c r="EF89" s="186"/>
      <c r="EG89" s="173">
        <v>8.052314814814816</v>
      </c>
      <c r="EH89" s="174">
        <v>8.052314814814816</v>
      </c>
      <c r="EI89" s="207">
        <f aca="true" t="shared" si="66" ref="EI89:EJ91">EL89-DQ89</f>
        <v>1272.2000000000007</v>
      </c>
      <c r="EJ89" s="207">
        <f t="shared" si="66"/>
        <v>177</v>
      </c>
      <c r="EK89" s="175">
        <v>0</v>
      </c>
      <c r="EL89" s="175">
        <v>15653.7</v>
      </c>
      <c r="EM89" s="176">
        <v>1944</v>
      </c>
      <c r="EN89" s="174">
        <v>7.917083144025443</v>
      </c>
      <c r="EO89" s="174">
        <v>8.479562043795621</v>
      </c>
      <c r="EP89" s="175">
        <f aca="true" t="shared" si="67" ref="EP89:EQ91">ES89-EL89</f>
        <v>1771.7999999999993</v>
      </c>
      <c r="EQ89" s="175">
        <f t="shared" si="67"/>
        <v>257</v>
      </c>
      <c r="ER89" s="175">
        <v>0</v>
      </c>
      <c r="ES89" s="175">
        <v>17425.5</v>
      </c>
      <c r="ET89" s="175">
        <v>2201</v>
      </c>
      <c r="EU89" s="173">
        <v>7.820275750202757</v>
      </c>
      <c r="EV89" s="174">
        <v>8.377410947002605</v>
      </c>
      <c r="EW89" s="175">
        <v>1859.2999999999993</v>
      </c>
      <c r="EX89" s="175">
        <v>265</v>
      </c>
      <c r="EY89" s="175">
        <v>0</v>
      </c>
      <c r="EZ89" s="175">
        <v>19284.8</v>
      </c>
      <c r="FA89" s="176">
        <v>2466</v>
      </c>
      <c r="FB89" s="173">
        <v>7.741167775314116</v>
      </c>
      <c r="FC89" s="174">
        <v>8.305947660586835</v>
      </c>
      <c r="FD89" s="175">
        <f t="shared" si="61"/>
        <v>1662.7999999999993</v>
      </c>
      <c r="FE89" s="175">
        <f t="shared" si="61"/>
        <v>240</v>
      </c>
      <c r="FF89" s="175">
        <v>0</v>
      </c>
      <c r="FG89" s="175">
        <v>20947.6</v>
      </c>
      <c r="FH89" s="175">
        <v>2706</v>
      </c>
      <c r="FI89" s="173">
        <v>7.68434309053778</v>
      </c>
      <c r="FJ89" s="174">
        <v>8.251681286549706</v>
      </c>
      <c r="FK89" s="175">
        <v>5151.0999999999985</v>
      </c>
      <c r="FL89" s="175">
        <v>737</v>
      </c>
      <c r="FM89" s="175">
        <v>0</v>
      </c>
      <c r="FN89" s="175">
        <v>22576.6</v>
      </c>
      <c r="FO89" s="176">
        <v>2938</v>
      </c>
      <c r="FP89" s="8"/>
      <c r="FQ89" s="182">
        <f t="shared" si="65"/>
        <v>21594.699999999997</v>
      </c>
      <c r="FR89" s="175">
        <f t="shared" si="65"/>
        <v>2932</v>
      </c>
      <c r="FS89" s="174">
        <f t="shared" si="53"/>
        <v>7.365177353342427</v>
      </c>
      <c r="FT89" s="175">
        <f t="shared" si="54"/>
        <v>685.2026800670014</v>
      </c>
      <c r="FU89" s="183">
        <f t="shared" si="48"/>
        <v>2672.2904522613057</v>
      </c>
      <c r="FV89" s="8"/>
      <c r="FW89" s="173"/>
      <c r="FX89" s="174"/>
      <c r="FY89" s="175"/>
      <c r="FZ89" s="175"/>
      <c r="GA89" s="175"/>
      <c r="GB89" s="175"/>
      <c r="GC89" s="176"/>
      <c r="GD89" s="173">
        <v>8.034143449911085</v>
      </c>
      <c r="GE89" s="174">
        <v>8.685421339314322</v>
      </c>
      <c r="GF89" s="175">
        <v>1658.2000000000007</v>
      </c>
      <c r="GG89" s="175">
        <v>222</v>
      </c>
      <c r="GH89" s="175"/>
      <c r="GI89" s="175">
        <v>25103.7</v>
      </c>
      <c r="GJ89" s="175">
        <v>3314</v>
      </c>
      <c r="GK89" s="173">
        <v>7.479695290858726</v>
      </c>
      <c r="GL89" s="174">
        <v>8.06261570618095</v>
      </c>
      <c r="GM89" s="175">
        <v>1898</v>
      </c>
      <c r="GN89" s="175">
        <v>296</v>
      </c>
      <c r="GO89" s="175">
        <v>0</v>
      </c>
      <c r="GP89" s="175">
        <v>27001.7</v>
      </c>
      <c r="GQ89" s="176">
        <v>3610</v>
      </c>
      <c r="GR89" s="173">
        <v>7.4214711214711215</v>
      </c>
      <c r="GS89" s="174">
        <v>8.00175928511589</v>
      </c>
      <c r="GT89" s="175">
        <v>3550.5999999999985</v>
      </c>
      <c r="GU89" s="175">
        <v>547</v>
      </c>
      <c r="GV89" s="175">
        <v>0</v>
      </c>
      <c r="GW89" s="175">
        <v>28654.3</v>
      </c>
      <c r="GX89" s="175">
        <v>3861</v>
      </c>
      <c r="GY89" s="173">
        <v>7.3511688931297705</v>
      </c>
      <c r="GZ89" s="174">
        <v>7.921876606683805</v>
      </c>
      <c r="HA89" s="175">
        <v>5712.399999999998</v>
      </c>
      <c r="HB89" s="175">
        <v>878</v>
      </c>
      <c r="HC89" s="175"/>
      <c r="HD89" s="175">
        <v>30816.1</v>
      </c>
      <c r="HE89" s="176">
        <v>4192</v>
      </c>
      <c r="HF89" s="173">
        <v>7.328658951667801</v>
      </c>
      <c r="HG89" s="174">
        <v>7.894744561231973</v>
      </c>
      <c r="HH89" s="175">
        <v>7193.700000000001</v>
      </c>
      <c r="HI89" s="175">
        <v>1093</v>
      </c>
      <c r="HJ89" s="175">
        <v>0</v>
      </c>
      <c r="HK89" s="175">
        <v>32297.4</v>
      </c>
      <c r="HL89" s="175">
        <v>4407</v>
      </c>
      <c r="HM89" s="173">
        <v>7.311878814298169</v>
      </c>
      <c r="HN89" s="174">
        <v>7.869317382125264</v>
      </c>
      <c r="HO89" s="175">
        <v>8443.2</v>
      </c>
      <c r="HP89" s="175">
        <v>1274</v>
      </c>
      <c r="HQ89" s="175">
        <v>0</v>
      </c>
      <c r="HR89" s="175">
        <v>33546.9</v>
      </c>
      <c r="HS89" s="176">
        <v>4588</v>
      </c>
      <c r="HT89" s="8"/>
      <c r="HU89" s="173">
        <f t="shared" si="49"/>
        <v>7.828848890503902</v>
      </c>
      <c r="HV89" s="174">
        <f t="shared" si="50"/>
        <v>8.30149348929108</v>
      </c>
      <c r="HW89" s="202">
        <f t="shared" si="51"/>
        <v>54554.8</v>
      </c>
      <c r="HX89" s="175">
        <f t="shared" si="51"/>
        <v>7753</v>
      </c>
      <c r="HY89" s="210">
        <f t="shared" si="40"/>
        <v>0.3113649732837358</v>
      </c>
      <c r="HZ89" s="175">
        <f t="shared" si="41"/>
        <v>1385.15745393635</v>
      </c>
      <c r="IA89" s="183">
        <f t="shared" si="52"/>
        <v>5332.856197654948</v>
      </c>
      <c r="IB89" s="194"/>
      <c r="IC89" s="211">
        <f t="shared" si="36"/>
        <v>20947.6</v>
      </c>
      <c r="ID89" s="212">
        <f t="shared" si="42"/>
        <v>26098.699999999997</v>
      </c>
      <c r="IE89" s="175">
        <f t="shared" si="38"/>
        <v>2938</v>
      </c>
      <c r="IF89" s="176">
        <f t="shared" si="43"/>
        <v>3443</v>
      </c>
      <c r="IG89" s="175"/>
      <c r="IH89" s="211">
        <f t="shared" si="44"/>
        <v>570.8107202680067</v>
      </c>
      <c r="II89" s="176">
        <f t="shared" si="45"/>
        <v>928.6415410385252</v>
      </c>
    </row>
    <row r="90" spans="1:243" s="171" customFormat="1" ht="12.75">
      <c r="A90" s="171" t="s">
        <v>48</v>
      </c>
      <c r="B90" s="172" t="s">
        <v>141</v>
      </c>
      <c r="C90" s="171">
        <v>5.97</v>
      </c>
      <c r="D90" s="173"/>
      <c r="E90" s="174"/>
      <c r="F90" s="175"/>
      <c r="G90" s="175"/>
      <c r="H90" s="175"/>
      <c r="I90" s="175"/>
      <c r="J90" s="176"/>
      <c r="K90" s="173"/>
      <c r="L90" s="174"/>
      <c r="M90" s="175"/>
      <c r="N90" s="175"/>
      <c r="O90" s="175"/>
      <c r="P90" s="175"/>
      <c r="Q90" s="176"/>
      <c r="R90" s="177"/>
      <c r="S90" s="2"/>
      <c r="T90" s="175"/>
      <c r="U90" s="175"/>
      <c r="V90" s="175"/>
      <c r="W90" s="175"/>
      <c r="X90" s="176"/>
      <c r="Y90" s="173"/>
      <c r="Z90" s="174"/>
      <c r="AA90" s="175"/>
      <c r="AB90" s="175"/>
      <c r="AC90" s="175"/>
      <c r="AD90" s="175"/>
      <c r="AE90" s="176"/>
      <c r="AF90" s="177"/>
      <c r="AG90" s="2"/>
      <c r="AH90" s="2"/>
      <c r="AI90" s="2"/>
      <c r="AJ90" s="2"/>
      <c r="AK90" s="2"/>
      <c r="AL90" s="178"/>
      <c r="AM90" s="173"/>
      <c r="AN90" s="174"/>
      <c r="AO90" s="175"/>
      <c r="AP90" s="175"/>
      <c r="AQ90" s="175"/>
      <c r="AR90" s="175"/>
      <c r="AS90" s="176"/>
      <c r="AT90" s="179"/>
      <c r="AU90" s="180"/>
      <c r="AV90" s="175"/>
      <c r="AW90" s="175"/>
      <c r="AX90" s="175"/>
      <c r="AY90" s="175"/>
      <c r="AZ90" s="176"/>
      <c r="BA90" s="179"/>
      <c r="BB90" s="180"/>
      <c r="BC90" s="175"/>
      <c r="BD90" s="175"/>
      <c r="BE90" s="175"/>
      <c r="BF90" s="175"/>
      <c r="BG90" s="176"/>
      <c r="BH90" s="179"/>
      <c r="BI90" s="180"/>
      <c r="BJ90" s="175"/>
      <c r="BK90" s="175"/>
      <c r="BL90" s="175"/>
      <c r="BM90" s="175"/>
      <c r="BN90" s="176"/>
      <c r="BO90" s="179">
        <v>8.6</v>
      </c>
      <c r="BP90" s="180"/>
      <c r="BQ90" s="175">
        <v>5211</v>
      </c>
      <c r="BR90" s="175">
        <v>600</v>
      </c>
      <c r="BS90" s="175"/>
      <c r="BT90" s="175">
        <v>5211</v>
      </c>
      <c r="BU90" s="175">
        <v>600</v>
      </c>
      <c r="BV90" s="179">
        <v>8.26</v>
      </c>
      <c r="BW90" s="180">
        <v>8.83</v>
      </c>
      <c r="BX90" s="175">
        <f t="shared" si="55"/>
        <v>1902.4099999999999</v>
      </c>
      <c r="BY90" s="175">
        <f>CB90-BU90</f>
        <v>230.38</v>
      </c>
      <c r="BZ90" s="181"/>
      <c r="CA90" s="175">
        <v>7113.41</v>
      </c>
      <c r="CB90" s="176">
        <v>830.38</v>
      </c>
      <c r="CC90" s="175"/>
      <c r="CD90" s="182">
        <f t="shared" si="39"/>
        <v>7113.41</v>
      </c>
      <c r="CE90" s="175">
        <f t="shared" si="39"/>
        <v>830.38</v>
      </c>
      <c r="CF90" s="174">
        <f t="shared" si="56"/>
        <v>8.566451504130638</v>
      </c>
      <c r="CG90" s="175">
        <f t="shared" si="46"/>
        <v>361.14596314907874</v>
      </c>
      <c r="CH90" s="183">
        <f t="shared" si="47"/>
        <v>1372.3546599664992</v>
      </c>
      <c r="CI90" s="8"/>
      <c r="CJ90" s="179">
        <v>7.96</v>
      </c>
      <c r="CK90" s="180">
        <v>8.78</v>
      </c>
      <c r="CL90" s="207">
        <f t="shared" si="62"/>
        <v>1203.3700000000008</v>
      </c>
      <c r="CM90" s="207">
        <f t="shared" si="62"/>
        <v>151.12</v>
      </c>
      <c r="CN90" s="181"/>
      <c r="CO90" s="175">
        <v>8316.78</v>
      </c>
      <c r="CP90" s="176">
        <v>981.5</v>
      </c>
      <c r="CQ90" s="179">
        <v>8.34</v>
      </c>
      <c r="CR90" s="180">
        <v>9.08</v>
      </c>
      <c r="CS90" s="175">
        <f t="shared" si="63"/>
        <v>2616.619999999999</v>
      </c>
      <c r="CT90" s="175">
        <f t="shared" si="63"/>
        <v>313.8800000000001</v>
      </c>
      <c r="CU90" s="181"/>
      <c r="CV90" s="175">
        <v>10933.4</v>
      </c>
      <c r="CW90" s="176">
        <v>1295.38</v>
      </c>
      <c r="CX90" s="179">
        <v>8.38179863435362</v>
      </c>
      <c r="CY90" s="180">
        <v>9.096348306803344</v>
      </c>
      <c r="CZ90" s="175">
        <f t="shared" si="57"/>
        <v>2164.25</v>
      </c>
      <c r="DA90" s="175">
        <f t="shared" si="57"/>
        <v>267.25</v>
      </c>
      <c r="DB90" s="175">
        <v>0</v>
      </c>
      <c r="DC90" s="175">
        <v>13097.65</v>
      </c>
      <c r="DD90" s="176">
        <v>1562.63</v>
      </c>
      <c r="DE90" s="173">
        <v>8.381011904761905</v>
      </c>
      <c r="DF90" s="174">
        <v>9.095671834625323</v>
      </c>
      <c r="DG90" s="175">
        <f t="shared" si="58"/>
        <v>982.4500000000007</v>
      </c>
      <c r="DH90" s="175">
        <f t="shared" si="58"/>
        <v>117.36999999999989</v>
      </c>
      <c r="DI90" s="175">
        <v>0</v>
      </c>
      <c r="DJ90" s="175">
        <v>14080.1</v>
      </c>
      <c r="DK90" s="176">
        <v>1680</v>
      </c>
      <c r="DL90" s="173">
        <v>8.334702474986836</v>
      </c>
      <c r="DM90" s="174">
        <v>9.049514008004575</v>
      </c>
      <c r="DN90" s="175">
        <f t="shared" si="59"/>
        <v>1747.5</v>
      </c>
      <c r="DO90" s="175">
        <f t="shared" si="59"/>
        <v>219</v>
      </c>
      <c r="DP90" s="175">
        <v>0</v>
      </c>
      <c r="DQ90" s="175">
        <v>15827.6</v>
      </c>
      <c r="DR90" s="176">
        <v>1899</v>
      </c>
      <c r="DS90" s="185"/>
      <c r="DT90" s="8"/>
      <c r="DU90" s="8"/>
      <c r="DV90" s="8"/>
      <c r="DW90" s="8"/>
      <c r="DX90" s="8"/>
      <c r="DY90" s="186"/>
      <c r="DZ90" s="185"/>
      <c r="EA90" s="8"/>
      <c r="EB90" s="8"/>
      <c r="EC90" s="8"/>
      <c r="ED90" s="8"/>
      <c r="EE90" s="8"/>
      <c r="EF90" s="186"/>
      <c r="EG90" s="173">
        <v>8.33541463414634</v>
      </c>
      <c r="EH90" s="174">
        <v>9.045844362096346</v>
      </c>
      <c r="EI90" s="207">
        <f t="shared" si="66"/>
        <v>1259.9999999999982</v>
      </c>
      <c r="EJ90" s="207">
        <f t="shared" si="66"/>
        <v>151</v>
      </c>
      <c r="EK90" s="175">
        <v>0</v>
      </c>
      <c r="EL90" s="175">
        <v>17087.6</v>
      </c>
      <c r="EM90" s="176">
        <v>2050</v>
      </c>
      <c r="EN90" s="174">
        <v>8.275629887054736</v>
      </c>
      <c r="EO90" s="174">
        <v>8.973386716910033</v>
      </c>
      <c r="EP90" s="175">
        <f t="shared" si="67"/>
        <v>1962.9000000000015</v>
      </c>
      <c r="EQ90" s="175">
        <f t="shared" si="67"/>
        <v>252</v>
      </c>
      <c r="ER90" s="175">
        <v>0</v>
      </c>
      <c r="ES90" s="175">
        <v>19050.5</v>
      </c>
      <c r="ET90" s="175">
        <v>2302</v>
      </c>
      <c r="EU90" s="173">
        <v>8.21975010076582</v>
      </c>
      <c r="EV90" s="174">
        <v>8.90144041903099</v>
      </c>
      <c r="EW90" s="175">
        <v>1342.7000000000007</v>
      </c>
      <c r="EX90" s="175">
        <v>179</v>
      </c>
      <c r="EY90" s="175">
        <v>0</v>
      </c>
      <c r="EZ90" s="175">
        <v>20393.2</v>
      </c>
      <c r="FA90" s="176">
        <v>2481</v>
      </c>
      <c r="FB90" s="173">
        <v>8.15610294117647</v>
      </c>
      <c r="FC90" s="174">
        <v>8.82442322991249</v>
      </c>
      <c r="FD90" s="175">
        <f t="shared" si="61"/>
        <v>1791.3999999999978</v>
      </c>
      <c r="FE90" s="175">
        <f t="shared" si="61"/>
        <v>239</v>
      </c>
      <c r="FF90" s="175">
        <v>0</v>
      </c>
      <c r="FG90" s="175">
        <v>22184.6</v>
      </c>
      <c r="FH90" s="175">
        <v>2720</v>
      </c>
      <c r="FI90" s="173">
        <v>8.121450670333447</v>
      </c>
      <c r="FJ90" s="174">
        <v>8.78263940520446</v>
      </c>
      <c r="FK90" s="175">
        <v>4574.799999999999</v>
      </c>
      <c r="FL90" s="175">
        <v>607</v>
      </c>
      <c r="FM90" s="175">
        <v>0</v>
      </c>
      <c r="FN90" s="175">
        <v>23625.3</v>
      </c>
      <c r="FO90" s="176">
        <v>2909</v>
      </c>
      <c r="FP90" s="8"/>
      <c r="FQ90" s="182">
        <f t="shared" si="65"/>
        <v>19645.989999999998</v>
      </c>
      <c r="FR90" s="175">
        <f t="shared" si="65"/>
        <v>2496.62</v>
      </c>
      <c r="FS90" s="174">
        <f t="shared" si="53"/>
        <v>7.869034935232434</v>
      </c>
      <c r="FT90" s="175">
        <f t="shared" si="54"/>
        <v>794.165594639866</v>
      </c>
      <c r="FU90" s="183">
        <f t="shared" si="48"/>
        <v>3097.245819095477</v>
      </c>
      <c r="FV90" s="8"/>
      <c r="FW90" s="173">
        <v>8.073921319796954</v>
      </c>
      <c r="FX90" s="174">
        <v>8.727366255144032</v>
      </c>
      <c r="FY90" s="175">
        <v>1823.7000000000007</v>
      </c>
      <c r="FZ90" s="175">
        <v>243</v>
      </c>
      <c r="GA90" s="175">
        <v>0</v>
      </c>
      <c r="GB90" s="175">
        <v>25449</v>
      </c>
      <c r="GC90" s="176">
        <v>3152</v>
      </c>
      <c r="GD90" s="173">
        <v>8.77158516020236</v>
      </c>
      <c r="GE90" s="174">
        <v>9.349700419412821</v>
      </c>
      <c r="GF90" s="175">
        <v>1773.7000000000007</v>
      </c>
      <c r="GG90" s="175">
        <v>200</v>
      </c>
      <c r="GH90" s="175"/>
      <c r="GI90" s="175">
        <v>27107.2</v>
      </c>
      <c r="GJ90" s="175">
        <v>3374</v>
      </c>
      <c r="GK90" s="173">
        <v>7.998393796732207</v>
      </c>
      <c r="GL90" s="174">
        <v>8.644777012870398</v>
      </c>
      <c r="GM90" s="175">
        <v>1775</v>
      </c>
      <c r="GN90" s="175">
        <v>237</v>
      </c>
      <c r="GO90" s="175">
        <v>0</v>
      </c>
      <c r="GP90" s="175">
        <v>28882.2</v>
      </c>
      <c r="GQ90" s="176">
        <v>3611</v>
      </c>
      <c r="GR90" s="173">
        <v>7.978058302967205</v>
      </c>
      <c r="GS90" s="174">
        <v>8.622137834036568</v>
      </c>
      <c r="GT90" s="175">
        <v>3544.5</v>
      </c>
      <c r="GU90" s="175">
        <v>468</v>
      </c>
      <c r="GV90" s="175">
        <v>0</v>
      </c>
      <c r="GW90" s="175">
        <v>30651.7</v>
      </c>
      <c r="GX90" s="175">
        <v>3842</v>
      </c>
      <c r="GY90" s="185"/>
      <c r="GZ90" s="8"/>
      <c r="HA90" s="8"/>
      <c r="HB90" s="8"/>
      <c r="HC90" s="8"/>
      <c r="HD90" s="8"/>
      <c r="HE90" s="186"/>
      <c r="HF90" s="208">
        <v>7.889738762061661</v>
      </c>
      <c r="HG90" s="209">
        <v>8.519313850063533</v>
      </c>
      <c r="HH90" s="8">
        <v>6416.299999999999</v>
      </c>
      <c r="HI90" s="8">
        <v>875</v>
      </c>
      <c r="HJ90" s="8">
        <v>0</v>
      </c>
      <c r="HK90" s="8">
        <v>33523.5</v>
      </c>
      <c r="HL90" s="8">
        <v>4249</v>
      </c>
      <c r="HM90" s="173">
        <v>7.843986409966024</v>
      </c>
      <c r="HN90" s="174">
        <v>8.463147605083089</v>
      </c>
      <c r="HO90" s="175">
        <v>7523.999999999996</v>
      </c>
      <c r="HP90" s="174">
        <v>1041</v>
      </c>
      <c r="HQ90" s="174">
        <v>0</v>
      </c>
      <c r="HR90" s="175">
        <v>34631.2</v>
      </c>
      <c r="HS90" s="267">
        <v>4415</v>
      </c>
      <c r="HT90" s="8"/>
      <c r="HU90" s="173">
        <f t="shared" si="49"/>
        <v>8.217863611072532</v>
      </c>
      <c r="HV90" s="174">
        <f t="shared" si="50"/>
        <v>8.869747721129295</v>
      </c>
      <c r="HW90" s="202">
        <f t="shared" si="51"/>
        <v>49616.59999999999</v>
      </c>
      <c r="HX90" s="175">
        <f t="shared" si="51"/>
        <v>6391</v>
      </c>
      <c r="HY90" s="210">
        <f t="shared" si="40"/>
        <v>0.3765265680188497</v>
      </c>
      <c r="HZ90" s="175">
        <f t="shared" si="41"/>
        <v>1919.988274706866</v>
      </c>
      <c r="IA90" s="183">
        <f t="shared" si="52"/>
        <v>7391.954857621434</v>
      </c>
      <c r="IB90" s="194"/>
      <c r="IC90" s="211">
        <f t="shared" si="36"/>
        <v>22184.6</v>
      </c>
      <c r="ID90" s="212">
        <f t="shared" si="42"/>
        <v>26759.399999999998</v>
      </c>
      <c r="IE90" s="175">
        <f t="shared" si="38"/>
        <v>2909</v>
      </c>
      <c r="IF90" s="176">
        <f t="shared" si="43"/>
        <v>3327</v>
      </c>
      <c r="IG90" s="175"/>
      <c r="IH90" s="211">
        <f t="shared" si="44"/>
        <v>807.0134003350081</v>
      </c>
      <c r="II90" s="176">
        <f t="shared" si="45"/>
        <v>1155.3115577889448</v>
      </c>
    </row>
    <row r="91" spans="1:243" s="171" customFormat="1" ht="15">
      <c r="A91" s="171" t="s">
        <v>48</v>
      </c>
      <c r="B91" s="172" t="s">
        <v>142</v>
      </c>
      <c r="C91" s="171">
        <v>5.97</v>
      </c>
      <c r="D91" s="173"/>
      <c r="E91" s="174"/>
      <c r="F91" s="175"/>
      <c r="G91" s="175"/>
      <c r="H91" s="175"/>
      <c r="I91" s="175"/>
      <c r="J91" s="176"/>
      <c r="K91" s="173"/>
      <c r="L91" s="174"/>
      <c r="M91" s="175"/>
      <c r="N91" s="175"/>
      <c r="O91" s="175"/>
      <c r="P91" s="175"/>
      <c r="Q91" s="176"/>
      <c r="R91" s="177"/>
      <c r="S91" s="2"/>
      <c r="T91" s="175"/>
      <c r="U91" s="175"/>
      <c r="V91" s="175"/>
      <c r="W91" s="175"/>
      <c r="X91" s="176"/>
      <c r="Y91" s="173"/>
      <c r="Z91" s="174"/>
      <c r="AA91" s="175"/>
      <c r="AB91" s="175"/>
      <c r="AC91" s="175"/>
      <c r="AD91" s="175"/>
      <c r="AE91" s="176"/>
      <c r="AF91" s="177"/>
      <c r="AG91" s="2"/>
      <c r="AH91" s="2"/>
      <c r="AI91" s="2"/>
      <c r="AJ91" s="2"/>
      <c r="AK91" s="2"/>
      <c r="AL91" s="178"/>
      <c r="AM91" s="173"/>
      <c r="AN91" s="174"/>
      <c r="AO91" s="175"/>
      <c r="AP91" s="175"/>
      <c r="AQ91" s="175"/>
      <c r="AR91" s="175"/>
      <c r="AS91" s="176"/>
      <c r="AT91" s="179"/>
      <c r="AU91" s="180"/>
      <c r="AV91" s="175"/>
      <c r="AW91" s="175"/>
      <c r="AX91" s="175"/>
      <c r="AY91" s="175"/>
      <c r="AZ91" s="176"/>
      <c r="BA91" s="179"/>
      <c r="BB91" s="180"/>
      <c r="BC91" s="175"/>
      <c r="BD91" s="175"/>
      <c r="BE91" s="175"/>
      <c r="BF91" s="175"/>
      <c r="BG91" s="176"/>
      <c r="BH91" s="179"/>
      <c r="BI91" s="180"/>
      <c r="BJ91" s="175"/>
      <c r="BK91" s="175"/>
      <c r="BL91" s="175"/>
      <c r="BM91" s="175"/>
      <c r="BN91" s="176"/>
      <c r="BO91" s="179">
        <v>9.14</v>
      </c>
      <c r="BP91" s="180"/>
      <c r="BQ91" s="175">
        <v>5647</v>
      </c>
      <c r="BR91" s="175">
        <v>617</v>
      </c>
      <c r="BS91" s="175"/>
      <c r="BT91" s="175">
        <v>5647</v>
      </c>
      <c r="BU91" s="175">
        <v>617</v>
      </c>
      <c r="BV91" s="179">
        <v>8.66</v>
      </c>
      <c r="BW91" s="180">
        <v>9.46</v>
      </c>
      <c r="BX91" s="175">
        <f t="shared" si="55"/>
        <v>1540.21</v>
      </c>
      <c r="BY91" s="175">
        <f>CB91-BU91</f>
        <v>177.75</v>
      </c>
      <c r="BZ91" s="181"/>
      <c r="CA91" s="175">
        <v>7187.21</v>
      </c>
      <c r="CB91" s="176">
        <v>794.75</v>
      </c>
      <c r="CC91" s="175"/>
      <c r="CD91" s="182">
        <f t="shared" si="39"/>
        <v>7187.21</v>
      </c>
      <c r="CE91" s="175">
        <f t="shared" si="39"/>
        <v>794.75</v>
      </c>
      <c r="CF91" s="174">
        <f t="shared" si="56"/>
        <v>9.043359547027368</v>
      </c>
      <c r="CG91" s="175">
        <f t="shared" si="46"/>
        <v>409.13777219430494</v>
      </c>
      <c r="CH91" s="183">
        <f t="shared" si="47"/>
        <v>1554.7235343383586</v>
      </c>
      <c r="CI91" s="8"/>
      <c r="CJ91" s="179">
        <v>8.52</v>
      </c>
      <c r="CK91" s="180">
        <v>9.24</v>
      </c>
      <c r="CL91" s="207">
        <f t="shared" si="62"/>
        <v>1834.3499999999995</v>
      </c>
      <c r="CM91" s="207">
        <f t="shared" si="62"/>
        <v>215.38</v>
      </c>
      <c r="CN91" s="181"/>
      <c r="CO91" s="175">
        <v>9021.56</v>
      </c>
      <c r="CP91" s="176">
        <v>1010.13</v>
      </c>
      <c r="CQ91" s="179">
        <v>8.56</v>
      </c>
      <c r="CR91" s="180">
        <v>9.15</v>
      </c>
      <c r="CS91" s="175">
        <f t="shared" si="63"/>
        <v>2569.4300000000003</v>
      </c>
      <c r="CT91" s="175">
        <f t="shared" si="63"/>
        <v>300.0200000000001</v>
      </c>
      <c r="CU91" s="181"/>
      <c r="CV91" s="175">
        <v>11590.99</v>
      </c>
      <c r="CW91" s="176">
        <v>1310.15</v>
      </c>
      <c r="CX91" s="179">
        <v>8.799606713600523</v>
      </c>
      <c r="CY91" s="180">
        <v>9.397844685419653</v>
      </c>
      <c r="CZ91" s="175">
        <f t="shared" si="57"/>
        <v>2370.7299999999996</v>
      </c>
      <c r="DA91" s="175">
        <f t="shared" si="57"/>
        <v>276.48</v>
      </c>
      <c r="DB91" s="175">
        <v>0</v>
      </c>
      <c r="DC91" s="175">
        <v>13961.72</v>
      </c>
      <c r="DD91" s="176">
        <v>1586.63</v>
      </c>
      <c r="DE91" s="173">
        <v>8.800610771793448</v>
      </c>
      <c r="DF91" s="174">
        <v>9.400889679715302</v>
      </c>
      <c r="DG91" s="175">
        <f t="shared" si="58"/>
        <v>1888.1800000000003</v>
      </c>
      <c r="DH91" s="175">
        <f t="shared" si="58"/>
        <v>214.3699999999999</v>
      </c>
      <c r="DI91" s="175">
        <v>0</v>
      </c>
      <c r="DJ91" s="175">
        <v>15849.9</v>
      </c>
      <c r="DK91" s="176">
        <v>1801</v>
      </c>
      <c r="DL91" s="173">
        <v>8.78992359121299</v>
      </c>
      <c r="DM91" s="174">
        <v>9.376515537442689</v>
      </c>
      <c r="DN91" s="175">
        <f t="shared" si="59"/>
        <v>2556.199999999999</v>
      </c>
      <c r="DO91" s="175">
        <f t="shared" si="59"/>
        <v>293</v>
      </c>
      <c r="DP91" s="175">
        <v>0</v>
      </c>
      <c r="DQ91" s="175">
        <v>18406.1</v>
      </c>
      <c r="DR91" s="176">
        <v>2094</v>
      </c>
      <c r="DS91" s="185"/>
      <c r="DT91" s="8"/>
      <c r="DU91" s="8"/>
      <c r="DV91" s="8"/>
      <c r="DW91" s="8"/>
      <c r="DX91" s="8"/>
      <c r="DY91" s="186"/>
      <c r="DZ91" s="185"/>
      <c r="EA91" s="8"/>
      <c r="EB91" s="8"/>
      <c r="EC91" s="8"/>
      <c r="ED91" s="8"/>
      <c r="EE91" s="8"/>
      <c r="EF91" s="186"/>
      <c r="EG91" s="173">
        <v>8.796620720320142</v>
      </c>
      <c r="EH91" s="174">
        <v>9.380559506875295</v>
      </c>
      <c r="EI91" s="207">
        <f t="shared" si="66"/>
        <v>1377.5</v>
      </c>
      <c r="EJ91" s="207">
        <f t="shared" si="66"/>
        <v>155</v>
      </c>
      <c r="EK91" s="175">
        <v>0</v>
      </c>
      <c r="EL91" s="175">
        <v>19783.6</v>
      </c>
      <c r="EM91" s="176">
        <v>2249</v>
      </c>
      <c r="EN91" s="174">
        <v>7.949336057201226</v>
      </c>
      <c r="EO91" s="174">
        <v>8.363675443310047</v>
      </c>
      <c r="EP91" s="175">
        <f t="shared" si="67"/>
        <v>6052.300000000003</v>
      </c>
      <c r="EQ91" s="175">
        <f t="shared" si="67"/>
        <v>694</v>
      </c>
      <c r="ER91" s="175">
        <v>0</v>
      </c>
      <c r="ES91" s="175">
        <v>25835.9</v>
      </c>
      <c r="ET91" s="207">
        <v>2943</v>
      </c>
      <c r="EU91" s="173">
        <v>8.795765832106039</v>
      </c>
      <c r="EV91" s="174">
        <v>9.375706436420721</v>
      </c>
      <c r="EW91" s="175">
        <v>8324.5</v>
      </c>
      <c r="EX91" s="175">
        <v>758</v>
      </c>
      <c r="EY91" s="175">
        <v>0</v>
      </c>
      <c r="EZ91" s="175">
        <v>23889.3</v>
      </c>
      <c r="FA91" s="176">
        <v>2716</v>
      </c>
      <c r="FB91" s="173">
        <v>8.778763166836562</v>
      </c>
      <c r="FC91" s="174">
        <v>9.354055032585084</v>
      </c>
      <c r="FD91" s="175">
        <f t="shared" si="61"/>
        <v>1946.6000000000022</v>
      </c>
      <c r="FE91" s="175">
        <f t="shared" si="61"/>
        <v>227</v>
      </c>
      <c r="FF91" s="175">
        <v>0</v>
      </c>
      <c r="FG91" s="175">
        <v>25835.9</v>
      </c>
      <c r="FH91" s="175">
        <v>2943</v>
      </c>
      <c r="FI91" s="173">
        <v>8.776768</v>
      </c>
      <c r="FJ91" s="174">
        <v>9.351312649164678</v>
      </c>
      <c r="FK91" s="175">
        <v>11862.600000000002</v>
      </c>
      <c r="FL91" s="175">
        <v>1167</v>
      </c>
      <c r="FM91" s="175">
        <v>0</v>
      </c>
      <c r="FN91" s="175">
        <v>27427.4</v>
      </c>
      <c r="FO91" s="176">
        <v>3125</v>
      </c>
      <c r="FP91" s="8"/>
      <c r="FQ91" s="182">
        <f t="shared" si="65"/>
        <v>40782.39000000001</v>
      </c>
      <c r="FR91" s="175">
        <f t="shared" si="65"/>
        <v>4300.25</v>
      </c>
      <c r="FS91" s="174">
        <f t="shared" si="53"/>
        <v>9.483725364804373</v>
      </c>
      <c r="FT91" s="175">
        <f t="shared" si="54"/>
        <v>2530.9711055276393</v>
      </c>
      <c r="FU91" s="183">
        <f t="shared" si="48"/>
        <v>9870.787311557793</v>
      </c>
      <c r="FV91" s="8"/>
      <c r="FW91" s="173">
        <v>8.765812983918998</v>
      </c>
      <c r="FX91" s="174">
        <v>9.34463492063492</v>
      </c>
      <c r="FY91" s="175">
        <v>2008.199999999997</v>
      </c>
      <c r="FZ91" s="175">
        <v>233</v>
      </c>
      <c r="GA91" s="175">
        <v>0</v>
      </c>
      <c r="GB91" s="175">
        <v>29435.6</v>
      </c>
      <c r="GC91" s="176">
        <v>3358</v>
      </c>
      <c r="GD91" s="173">
        <v>8.77158516020236</v>
      </c>
      <c r="GE91" s="174">
        <v>9.349700419412821</v>
      </c>
      <c r="GF91" s="175">
        <v>1773.7000000000007</v>
      </c>
      <c r="GG91" s="175">
        <v>200</v>
      </c>
      <c r="GH91" s="175"/>
      <c r="GI91" s="268">
        <v>31209.3</v>
      </c>
      <c r="GJ91" s="268">
        <v>3558</v>
      </c>
      <c r="GK91" s="173">
        <v>8.762142294565503</v>
      </c>
      <c r="GL91" s="174">
        <v>9.335664335664335</v>
      </c>
      <c r="GM91" s="175">
        <v>2165.7000000000007</v>
      </c>
      <c r="GN91" s="175">
        <v>251</v>
      </c>
      <c r="GO91" s="175">
        <v>0</v>
      </c>
      <c r="GP91" s="175">
        <v>33375</v>
      </c>
      <c r="GQ91" s="176">
        <v>3809</v>
      </c>
      <c r="GR91" s="173">
        <v>8.730526577247888</v>
      </c>
      <c r="GS91" s="174">
        <v>9.303626257278983</v>
      </c>
      <c r="GT91" s="175">
        <v>3939.7999999999993</v>
      </c>
      <c r="GU91" s="175">
        <v>468</v>
      </c>
      <c r="GV91" s="175">
        <v>0</v>
      </c>
      <c r="GW91" s="175">
        <v>35149.1</v>
      </c>
      <c r="GX91" s="175">
        <v>4026</v>
      </c>
      <c r="GY91" s="173">
        <v>8.686020503261883</v>
      </c>
      <c r="GZ91" s="174">
        <v>9.255312810327707</v>
      </c>
      <c r="HA91" s="175">
        <v>6071.100000000002</v>
      </c>
      <c r="HB91" s="175">
        <v>734</v>
      </c>
      <c r="HC91" s="175"/>
      <c r="HD91" s="175">
        <v>37280.4</v>
      </c>
      <c r="HE91" s="176">
        <v>4292</v>
      </c>
      <c r="HF91" s="173">
        <v>8.64527042065435</v>
      </c>
      <c r="HG91" s="174">
        <v>9.211097936921982</v>
      </c>
      <c r="HH91" s="175">
        <v>7633.899999999998</v>
      </c>
      <c r="HI91" s="175">
        <v>935</v>
      </c>
      <c r="HJ91" s="175">
        <v>0</v>
      </c>
      <c r="HK91" s="175">
        <v>38843.2</v>
      </c>
      <c r="HL91" s="175">
        <v>4493</v>
      </c>
      <c r="HM91" s="173">
        <v>8.618280739934711</v>
      </c>
      <c r="HN91" s="174">
        <v>9.181776025968004</v>
      </c>
      <c r="HO91" s="175">
        <v>8391.7</v>
      </c>
      <c r="HP91" s="175">
        <v>1037</v>
      </c>
      <c r="HQ91" s="175">
        <v>0</v>
      </c>
      <c r="HR91" s="175">
        <v>39601</v>
      </c>
      <c r="HS91" s="176">
        <v>4595</v>
      </c>
      <c r="HT91" s="8"/>
      <c r="HU91" s="173">
        <f t="shared" si="49"/>
        <v>8.702475449097719</v>
      </c>
      <c r="HV91" s="174">
        <f t="shared" si="50"/>
        <v>9.268465093174568</v>
      </c>
      <c r="HW91" s="202">
        <f t="shared" si="51"/>
        <v>79953.70000000003</v>
      </c>
      <c r="HX91" s="175">
        <f t="shared" si="51"/>
        <v>8953</v>
      </c>
      <c r="HY91" s="210">
        <f t="shared" si="40"/>
        <v>0.45770108025087425</v>
      </c>
      <c r="HZ91" s="175">
        <f t="shared" si="41"/>
        <v>4439.579564489117</v>
      </c>
      <c r="IA91" s="183">
        <f t="shared" si="52"/>
        <v>17092.3813232831</v>
      </c>
      <c r="IB91" s="194"/>
      <c r="IC91" s="211">
        <f t="shared" si="36"/>
        <v>25835.9</v>
      </c>
      <c r="ID91" s="212">
        <f t="shared" si="42"/>
        <v>47969.6</v>
      </c>
      <c r="IE91" s="175">
        <f t="shared" si="38"/>
        <v>3125</v>
      </c>
      <c r="IF91" s="176">
        <f t="shared" si="43"/>
        <v>5095</v>
      </c>
      <c r="IG91" s="175"/>
      <c r="IH91" s="211">
        <f t="shared" si="44"/>
        <v>1202.6214405360142</v>
      </c>
      <c r="II91" s="176">
        <f t="shared" si="45"/>
        <v>2940.108877721943</v>
      </c>
    </row>
    <row r="92" spans="1:243" s="171" customFormat="1" ht="12.75">
      <c r="A92" s="171" t="s">
        <v>45</v>
      </c>
      <c r="B92" s="172" t="s">
        <v>143</v>
      </c>
      <c r="C92" s="171">
        <v>6.4</v>
      </c>
      <c r="D92" s="173">
        <v>8.6</v>
      </c>
      <c r="E92" s="174">
        <v>10.33</v>
      </c>
      <c r="F92" s="175">
        <v>5081.45</v>
      </c>
      <c r="G92" s="175">
        <v>590.55</v>
      </c>
      <c r="H92" s="175">
        <v>3398.64</v>
      </c>
      <c r="I92" s="175">
        <v>8149.13</v>
      </c>
      <c r="J92" s="176">
        <v>964.59</v>
      </c>
      <c r="K92" s="173">
        <v>9.02</v>
      </c>
      <c r="L92" s="174">
        <v>10.47</v>
      </c>
      <c r="M92" s="175">
        <v>1860.86</v>
      </c>
      <c r="N92" s="175">
        <v>206.33</v>
      </c>
      <c r="O92" s="175">
        <v>3299</v>
      </c>
      <c r="P92" s="175">
        <v>10010</v>
      </c>
      <c r="Q92" s="176">
        <v>1172.22</v>
      </c>
      <c r="R92" s="177">
        <v>9.28</v>
      </c>
      <c r="S92" s="2">
        <v>10.64</v>
      </c>
      <c r="T92" s="175">
        <v>2138.83</v>
      </c>
      <c r="U92" s="175">
        <v>230.51</v>
      </c>
      <c r="V92" s="175">
        <v>3260</v>
      </c>
      <c r="W92" s="175">
        <v>12148.7</v>
      </c>
      <c r="X92" s="176">
        <v>1404.06</v>
      </c>
      <c r="Y92" s="173">
        <v>8.92</v>
      </c>
      <c r="Z92" s="174">
        <v>10.24</v>
      </c>
      <c r="AA92" s="175">
        <v>2336.85</v>
      </c>
      <c r="AB92" s="175">
        <v>261.87</v>
      </c>
      <c r="AC92" s="175">
        <v>3545</v>
      </c>
      <c r="AD92" s="175">
        <v>14485.58</v>
      </c>
      <c r="AE92" s="176">
        <v>1667.24</v>
      </c>
      <c r="AF92" s="177">
        <v>8.66</v>
      </c>
      <c r="AG92" s="2">
        <v>9.85</v>
      </c>
      <c r="AH92" s="2">
        <v>327.89</v>
      </c>
      <c r="AI92" s="2">
        <v>37.88</v>
      </c>
      <c r="AJ92" s="2">
        <v>3583.52</v>
      </c>
      <c r="AK92" s="2">
        <v>14813.46</v>
      </c>
      <c r="AL92" s="178">
        <v>1705.4</v>
      </c>
      <c r="AM92" s="173"/>
      <c r="AN92" s="174"/>
      <c r="AO92" s="175"/>
      <c r="AP92" s="175"/>
      <c r="AQ92" s="175"/>
      <c r="AR92" s="175"/>
      <c r="AS92" s="176"/>
      <c r="AT92" s="179">
        <v>8.5</v>
      </c>
      <c r="AU92" s="180">
        <v>10.46</v>
      </c>
      <c r="AV92" s="175">
        <v>1210.69</v>
      </c>
      <c r="AW92" s="175">
        <v>142.41</v>
      </c>
      <c r="AX92" s="175">
        <v>4276</v>
      </c>
      <c r="AY92" s="175">
        <v>16024.2</v>
      </c>
      <c r="AZ92" s="176">
        <v>1848.79</v>
      </c>
      <c r="BA92" s="179">
        <v>8.92</v>
      </c>
      <c r="BB92" s="180">
        <v>10.81</v>
      </c>
      <c r="BC92" s="175">
        <v>1869</v>
      </c>
      <c r="BD92" s="175">
        <v>209.54</v>
      </c>
      <c r="BE92" s="175">
        <v>4150</v>
      </c>
      <c r="BF92" s="175">
        <v>17893</v>
      </c>
      <c r="BG92" s="176">
        <v>2059</v>
      </c>
      <c r="BH92" s="179">
        <v>8.83</v>
      </c>
      <c r="BI92" s="180">
        <v>10.66</v>
      </c>
      <c r="BJ92" s="175">
        <v>2227</v>
      </c>
      <c r="BK92" s="175">
        <v>252</v>
      </c>
      <c r="BL92" s="175">
        <v>4099</v>
      </c>
      <c r="BM92" s="175">
        <v>20120</v>
      </c>
      <c r="BN92" s="176">
        <v>2313</v>
      </c>
      <c r="BO92" s="179">
        <v>8.92</v>
      </c>
      <c r="BP92" s="180">
        <v>11</v>
      </c>
      <c r="BQ92" s="175">
        <v>1792</v>
      </c>
      <c r="BR92" s="175">
        <v>200</v>
      </c>
      <c r="BS92" s="175">
        <v>3809</v>
      </c>
      <c r="BT92" s="175">
        <v>21913</v>
      </c>
      <c r="BU92" s="175">
        <v>2515</v>
      </c>
      <c r="BV92" s="179">
        <v>8.57</v>
      </c>
      <c r="BW92" s="180">
        <v>10.55</v>
      </c>
      <c r="BX92" s="175">
        <v>747</v>
      </c>
      <c r="BY92" s="175">
        <v>87</v>
      </c>
      <c r="BZ92" s="181">
        <v>3895</v>
      </c>
      <c r="CA92" s="175">
        <v>22660</v>
      </c>
      <c r="CB92" s="176">
        <v>2603</v>
      </c>
      <c r="CC92" s="175"/>
      <c r="CD92" s="182">
        <f t="shared" si="39"/>
        <v>19263.68</v>
      </c>
      <c r="CE92" s="175">
        <f t="shared" si="39"/>
        <v>2180.21</v>
      </c>
      <c r="CF92" s="174">
        <f t="shared" si="56"/>
        <v>8.835699313368895</v>
      </c>
      <c r="CG92" s="175">
        <f t="shared" si="46"/>
        <v>829.7399999999998</v>
      </c>
      <c r="CH92" s="183">
        <f t="shared" si="47"/>
        <v>3153.011999999999</v>
      </c>
      <c r="CI92" s="8"/>
      <c r="CJ92" s="179">
        <v>8.38</v>
      </c>
      <c r="CK92" s="180">
        <v>10.37</v>
      </c>
      <c r="CL92" s="175">
        <v>1970</v>
      </c>
      <c r="CM92" s="175">
        <v>235</v>
      </c>
      <c r="CN92" s="181">
        <v>3887</v>
      </c>
      <c r="CO92" s="175">
        <v>24631</v>
      </c>
      <c r="CP92" s="176">
        <v>2840</v>
      </c>
      <c r="CQ92" s="179">
        <v>8.76</v>
      </c>
      <c r="CR92" s="180">
        <v>10.75</v>
      </c>
      <c r="CS92" s="175">
        <v>2026.88</v>
      </c>
      <c r="CT92" s="175">
        <v>231.29</v>
      </c>
      <c r="CU92" s="181">
        <v>3763</v>
      </c>
      <c r="CV92" s="175">
        <v>26658.63</v>
      </c>
      <c r="CW92" s="176">
        <v>3073.23</v>
      </c>
      <c r="CX92" s="179">
        <v>8.86</v>
      </c>
      <c r="CY92" s="180">
        <v>10.74</v>
      </c>
      <c r="CZ92" s="175">
        <v>2038.07</v>
      </c>
      <c r="DA92" s="175">
        <v>230.08</v>
      </c>
      <c r="DB92" s="175">
        <v>3874</v>
      </c>
      <c r="DC92" s="175">
        <v>28696.71</v>
      </c>
      <c r="DD92" s="176">
        <v>3304.85</v>
      </c>
      <c r="DE92" s="173">
        <v>9.04</v>
      </c>
      <c r="DF92" s="174">
        <v>10.89</v>
      </c>
      <c r="DG92" s="175">
        <v>1583.64</v>
      </c>
      <c r="DH92" s="175">
        <v>175.24</v>
      </c>
      <c r="DI92" s="175">
        <v>3692</v>
      </c>
      <c r="DJ92" s="175">
        <v>30280.36</v>
      </c>
      <c r="DK92" s="176">
        <v>3481.16</v>
      </c>
      <c r="DL92" s="173">
        <v>9.01</v>
      </c>
      <c r="DM92" s="174">
        <v>10.85</v>
      </c>
      <c r="DN92" s="175">
        <v>1895.35</v>
      </c>
      <c r="DO92" s="175">
        <v>210.41</v>
      </c>
      <c r="DP92" s="175">
        <v>4016</v>
      </c>
      <c r="DQ92" s="175">
        <v>32175.77</v>
      </c>
      <c r="DR92" s="176">
        <v>3692.95</v>
      </c>
      <c r="DS92" s="185"/>
      <c r="DT92" s="8"/>
      <c r="DU92" s="8"/>
      <c r="DV92" s="8"/>
      <c r="DW92" s="8"/>
      <c r="DX92" s="8"/>
      <c r="DY92" s="186"/>
      <c r="DZ92" s="185"/>
      <c r="EA92" s="8"/>
      <c r="EB92" s="8"/>
      <c r="EC92" s="8"/>
      <c r="ED92" s="8"/>
      <c r="EE92" s="8"/>
      <c r="EF92" s="186"/>
      <c r="EG92" s="173"/>
      <c r="EH92" s="174"/>
      <c r="EI92" s="175"/>
      <c r="EJ92" s="175"/>
      <c r="EK92" s="175"/>
      <c r="EL92" s="175"/>
      <c r="EM92" s="176"/>
      <c r="EN92" s="209"/>
      <c r="EO92" s="209"/>
      <c r="EP92" s="8"/>
      <c r="EQ92" s="8"/>
      <c r="ER92" s="8"/>
      <c r="ES92" s="8"/>
      <c r="ET92" s="8"/>
      <c r="EU92" s="173">
        <v>8.7</v>
      </c>
      <c r="EV92" s="174">
        <v>10.55</v>
      </c>
      <c r="EW92" s="175">
        <v>2681.56</v>
      </c>
      <c r="EX92" s="175">
        <v>308.11</v>
      </c>
      <c r="EY92" s="175">
        <v>0</v>
      </c>
      <c r="EZ92" s="175">
        <v>37852.69</v>
      </c>
      <c r="FA92" s="176">
        <v>4342.02</v>
      </c>
      <c r="FB92" s="173">
        <v>8.46</v>
      </c>
      <c r="FC92" s="174">
        <v>10.26</v>
      </c>
      <c r="FD92" s="175">
        <v>1993.8</v>
      </c>
      <c r="FE92" s="175">
        <v>235.62</v>
      </c>
      <c r="FF92" s="175">
        <v>0</v>
      </c>
      <c r="FG92" s="175">
        <v>39846.4</v>
      </c>
      <c r="FH92" s="175">
        <v>4579.03</v>
      </c>
      <c r="FI92" s="185"/>
      <c r="FJ92" s="8"/>
      <c r="FK92" s="8"/>
      <c r="FL92" s="8"/>
      <c r="FM92" s="8"/>
      <c r="FN92" s="8"/>
      <c r="FO92" s="186"/>
      <c r="FP92" s="8"/>
      <c r="FQ92" s="182">
        <f t="shared" si="65"/>
        <v>14189.3</v>
      </c>
      <c r="FR92" s="175">
        <f t="shared" si="65"/>
        <v>1625.75</v>
      </c>
      <c r="FS92" s="174">
        <f t="shared" si="53"/>
        <v>8.727848685222204</v>
      </c>
      <c r="FT92" s="175">
        <f t="shared" si="54"/>
        <v>591.3281249999995</v>
      </c>
      <c r="FU92" s="183">
        <f t="shared" si="48"/>
        <v>2306.179687499998</v>
      </c>
      <c r="FV92" s="8"/>
      <c r="FW92" s="185"/>
      <c r="FX92" s="8"/>
      <c r="FY92" s="8"/>
      <c r="FZ92" s="8"/>
      <c r="GA92" s="8"/>
      <c r="GB92" s="8"/>
      <c r="GC92" s="186"/>
      <c r="GD92" s="173">
        <v>8.06</v>
      </c>
      <c r="GE92" s="174">
        <v>9.61</v>
      </c>
      <c r="GF92" s="175">
        <v>3402.2</v>
      </c>
      <c r="GG92" s="175">
        <v>421.78</v>
      </c>
      <c r="GH92" s="175"/>
      <c r="GI92" s="175">
        <v>44581.63</v>
      </c>
      <c r="GJ92" s="175">
        <v>5165.25</v>
      </c>
      <c r="GK92" s="173">
        <v>7.55</v>
      </c>
      <c r="GL92" s="174">
        <v>8.76</v>
      </c>
      <c r="GM92" s="175">
        <v>1444.86</v>
      </c>
      <c r="GN92" s="175">
        <v>191.4</v>
      </c>
      <c r="GO92" s="175">
        <v>0</v>
      </c>
      <c r="GP92" s="175">
        <v>46026.32</v>
      </c>
      <c r="GQ92" s="176">
        <v>5361</v>
      </c>
      <c r="GR92" s="173">
        <v>7.98</v>
      </c>
      <c r="GS92" s="174">
        <v>9.17</v>
      </c>
      <c r="GT92" s="175">
        <v>1163.07</v>
      </c>
      <c r="GU92" s="175">
        <v>145.71</v>
      </c>
      <c r="GV92" s="175">
        <v>0</v>
      </c>
      <c r="GW92" s="175">
        <v>47189.4</v>
      </c>
      <c r="GX92" s="175">
        <v>5508.9</v>
      </c>
      <c r="GY92" s="173">
        <v>8.11</v>
      </c>
      <c r="GZ92" s="174">
        <v>9.32</v>
      </c>
      <c r="HA92" s="175">
        <v>1038.67</v>
      </c>
      <c r="HB92" s="175">
        <v>128.1</v>
      </c>
      <c r="HC92" s="175"/>
      <c r="HD92" s="175">
        <v>48228.09</v>
      </c>
      <c r="HE92" s="176">
        <v>5637.68</v>
      </c>
      <c r="HF92" s="173">
        <v>8.13</v>
      </c>
      <c r="HG92" s="174">
        <v>9.31</v>
      </c>
      <c r="HH92" s="175">
        <v>1634.36</v>
      </c>
      <c r="HI92" s="175">
        <v>201</v>
      </c>
      <c r="HJ92" s="175">
        <v>0</v>
      </c>
      <c r="HK92" s="175">
        <v>49862.53</v>
      </c>
      <c r="HL92" s="175">
        <v>5839.36</v>
      </c>
      <c r="HM92" s="173">
        <v>8.23</v>
      </c>
      <c r="HN92" s="174">
        <v>9.32</v>
      </c>
      <c r="HO92" s="175">
        <v>1187.87</v>
      </c>
      <c r="HP92" s="175">
        <v>144.29</v>
      </c>
      <c r="HQ92" s="175">
        <v>0</v>
      </c>
      <c r="HR92" s="175">
        <v>51050.34</v>
      </c>
      <c r="HS92" s="176">
        <v>5984.64</v>
      </c>
      <c r="HT92" s="8"/>
      <c r="HU92" s="173">
        <f t="shared" si="49"/>
        <v>8.586521739130434</v>
      </c>
      <c r="HV92" s="174">
        <f t="shared" si="50"/>
        <v>10.213478260869566</v>
      </c>
      <c r="HW92" s="202">
        <f t="shared" si="51"/>
        <v>43651.899999999994</v>
      </c>
      <c r="HX92" s="175">
        <f t="shared" si="51"/>
        <v>5076.12</v>
      </c>
      <c r="HY92" s="210">
        <f t="shared" si="40"/>
        <v>0.34164402173913033</v>
      </c>
      <c r="HZ92" s="175">
        <f t="shared" si="41"/>
        <v>1744.4893749999992</v>
      </c>
      <c r="IA92" s="183">
        <f t="shared" si="52"/>
        <v>6716.284093749997</v>
      </c>
      <c r="IB92" s="194"/>
      <c r="IC92" s="211">
        <f t="shared" si="36"/>
        <v>39846.4</v>
      </c>
      <c r="ID92" s="212">
        <f t="shared" si="42"/>
        <v>33780.869999999995</v>
      </c>
      <c r="IE92" s="175">
        <f>FH92</f>
        <v>4579.03</v>
      </c>
      <c r="IF92" s="176">
        <f t="shared" si="43"/>
        <v>3843.84</v>
      </c>
      <c r="IG92" s="213"/>
      <c r="IH92" s="211">
        <f t="shared" si="44"/>
        <v>1646.9700000000003</v>
      </c>
      <c r="II92" s="176">
        <f t="shared" si="45"/>
        <v>1434.4209374999991</v>
      </c>
    </row>
    <row r="93" spans="1:243" s="171" customFormat="1" ht="12.75">
      <c r="A93" s="171" t="s">
        <v>45</v>
      </c>
      <c r="B93" s="172" t="s">
        <v>144</v>
      </c>
      <c r="C93" s="171">
        <v>6.4</v>
      </c>
      <c r="D93" s="173">
        <v>7.6</v>
      </c>
      <c r="E93" s="174">
        <v>9.3</v>
      </c>
      <c r="F93" s="175">
        <v>3846.6</v>
      </c>
      <c r="G93" s="175">
        <v>414</v>
      </c>
      <c r="H93" s="175">
        <v>15750</v>
      </c>
      <c r="I93" s="175"/>
      <c r="J93" s="176">
        <v>918.2</v>
      </c>
      <c r="K93" s="173">
        <v>8.06</v>
      </c>
      <c r="L93" s="174">
        <v>9.64</v>
      </c>
      <c r="M93" s="175">
        <v>1650.13</v>
      </c>
      <c r="N93" s="175">
        <v>204.6</v>
      </c>
      <c r="O93" s="175">
        <v>4321</v>
      </c>
      <c r="P93" s="175">
        <v>9150.33</v>
      </c>
      <c r="Q93" s="176">
        <v>1123.97</v>
      </c>
      <c r="R93" s="177">
        <v>8.21</v>
      </c>
      <c r="S93" s="2">
        <v>9.65</v>
      </c>
      <c r="T93" s="175">
        <v>1154.81</v>
      </c>
      <c r="U93" s="175">
        <v>140.66</v>
      </c>
      <c r="V93" s="175">
        <v>4367</v>
      </c>
      <c r="W93" s="175">
        <v>10308.25</v>
      </c>
      <c r="X93" s="176">
        <v>1265.94</v>
      </c>
      <c r="Y93" s="173">
        <v>8.26</v>
      </c>
      <c r="Z93" s="174">
        <v>9.83</v>
      </c>
      <c r="AA93" s="175">
        <v>1484.82</v>
      </c>
      <c r="AB93" s="175">
        <v>179.78</v>
      </c>
      <c r="AC93" s="175">
        <v>4622</v>
      </c>
      <c r="AD93" s="175">
        <v>11793.03</v>
      </c>
      <c r="AE93" s="176">
        <v>1446.98</v>
      </c>
      <c r="AF93" s="177">
        <v>8.37</v>
      </c>
      <c r="AG93" s="2">
        <v>10.1</v>
      </c>
      <c r="AH93" s="2">
        <v>193.27</v>
      </c>
      <c r="AI93" s="2">
        <v>23.1</v>
      </c>
      <c r="AJ93" s="2">
        <v>4734</v>
      </c>
      <c r="AK93" s="2">
        <v>11986.25</v>
      </c>
      <c r="AL93" s="178">
        <v>1470.08</v>
      </c>
      <c r="AM93" s="173"/>
      <c r="AN93" s="174"/>
      <c r="AO93" s="175"/>
      <c r="AP93" s="175"/>
      <c r="AQ93" s="175"/>
      <c r="AR93" s="175"/>
      <c r="AS93" s="176"/>
      <c r="AT93" s="179">
        <v>6.9</v>
      </c>
      <c r="AU93" s="180">
        <v>9.13</v>
      </c>
      <c r="AV93" s="175">
        <v>429.77</v>
      </c>
      <c r="AW93" s="175">
        <v>62.25</v>
      </c>
      <c r="AX93" s="175">
        <v>7364</v>
      </c>
      <c r="AY93" s="175">
        <v>12415.96</v>
      </c>
      <c r="AZ93" s="176">
        <v>1532.69</v>
      </c>
      <c r="BA93" s="179">
        <v>7.36</v>
      </c>
      <c r="BB93" s="180">
        <v>9.93</v>
      </c>
      <c r="BC93" s="175">
        <v>713</v>
      </c>
      <c r="BD93" s="175">
        <v>96.92</v>
      </c>
      <c r="BE93" s="175">
        <v>7222</v>
      </c>
      <c r="BF93" s="175">
        <v>13129</v>
      </c>
      <c r="BG93" s="176">
        <v>1630</v>
      </c>
      <c r="BH93" s="179">
        <v>7.13</v>
      </c>
      <c r="BI93" s="180">
        <v>9.17</v>
      </c>
      <c r="BJ93" s="175">
        <v>819</v>
      </c>
      <c r="BK93" s="175">
        <v>115</v>
      </c>
      <c r="BL93" s="175">
        <v>6903</v>
      </c>
      <c r="BM93" s="175">
        <v>13948</v>
      </c>
      <c r="BN93" s="176">
        <v>1745</v>
      </c>
      <c r="BO93" s="179">
        <v>6.87</v>
      </c>
      <c r="BP93" s="180">
        <v>8.91</v>
      </c>
      <c r="BQ93" s="175">
        <v>672</v>
      </c>
      <c r="BR93" s="175">
        <v>97</v>
      </c>
      <c r="BS93" s="175">
        <v>6692</v>
      </c>
      <c r="BT93" s="175">
        <v>14620</v>
      </c>
      <c r="BU93" s="175">
        <v>1843</v>
      </c>
      <c r="BV93" s="179">
        <v>6.66</v>
      </c>
      <c r="BW93" s="180">
        <v>8.74</v>
      </c>
      <c r="BX93" s="175">
        <v>255</v>
      </c>
      <c r="BY93" s="175">
        <v>38</v>
      </c>
      <c r="BZ93" s="181">
        <v>6844</v>
      </c>
      <c r="CA93" s="175">
        <v>14876</v>
      </c>
      <c r="CB93" s="176">
        <v>1882</v>
      </c>
      <c r="CC93" s="175"/>
      <c r="CD93" s="182">
        <f t="shared" si="39"/>
        <v>11025.13</v>
      </c>
      <c r="CE93" s="175">
        <f t="shared" si="39"/>
        <v>1348.21</v>
      </c>
      <c r="CF93" s="174">
        <f t="shared" si="56"/>
        <v>8.177605862588171</v>
      </c>
      <c r="CG93" s="175">
        <f t="shared" si="46"/>
        <v>374.4665624999998</v>
      </c>
      <c r="CH93" s="183">
        <f t="shared" si="47"/>
        <v>1422.972937499999</v>
      </c>
      <c r="CI93" s="8"/>
      <c r="CJ93" s="179">
        <v>6.61</v>
      </c>
      <c r="CK93" s="180">
        <v>8.91</v>
      </c>
      <c r="CL93" s="175">
        <v>799</v>
      </c>
      <c r="CM93" s="175">
        <v>121</v>
      </c>
      <c r="CN93" s="181">
        <v>6536</v>
      </c>
      <c r="CO93" s="175">
        <v>15676</v>
      </c>
      <c r="CP93" s="176">
        <v>2004</v>
      </c>
      <c r="CQ93" s="179">
        <v>7.31</v>
      </c>
      <c r="CR93" s="180">
        <v>9.44</v>
      </c>
      <c r="CS93" s="175">
        <v>601.7</v>
      </c>
      <c r="CT93" s="175">
        <v>82.35</v>
      </c>
      <c r="CU93" s="181">
        <v>5620</v>
      </c>
      <c r="CV93" s="175">
        <v>16277.92</v>
      </c>
      <c r="CW93" s="176">
        <v>2087.48</v>
      </c>
      <c r="CX93" s="179">
        <v>7.44</v>
      </c>
      <c r="CY93" s="180">
        <v>9.46</v>
      </c>
      <c r="CZ93" s="175">
        <v>734.66</v>
      </c>
      <c r="DA93" s="175">
        <v>98.73</v>
      </c>
      <c r="DB93" s="175">
        <v>7105</v>
      </c>
      <c r="DC93" s="175">
        <v>17012.69</v>
      </c>
      <c r="DD93" s="176">
        <v>2186.49</v>
      </c>
      <c r="DE93" s="173">
        <v>7.63</v>
      </c>
      <c r="DF93" s="174">
        <v>9.72</v>
      </c>
      <c r="DG93" s="175">
        <v>602.92</v>
      </c>
      <c r="DH93" s="175">
        <v>79</v>
      </c>
      <c r="DI93" s="175">
        <v>6332</v>
      </c>
      <c r="DJ93" s="175">
        <v>17615.67</v>
      </c>
      <c r="DK93" s="176">
        <v>2266</v>
      </c>
      <c r="DL93" s="173">
        <v>7.53</v>
      </c>
      <c r="DM93" s="174">
        <v>9.54</v>
      </c>
      <c r="DN93" s="175">
        <v>693.02</v>
      </c>
      <c r="DO93" s="175">
        <v>92.05</v>
      </c>
      <c r="DP93" s="175">
        <v>6985</v>
      </c>
      <c r="DQ93" s="175">
        <v>18308.63</v>
      </c>
      <c r="DR93" s="176">
        <v>2358.67</v>
      </c>
      <c r="DS93" s="185"/>
      <c r="DT93" s="8"/>
      <c r="DU93" s="8"/>
      <c r="DV93" s="8"/>
      <c r="DW93" s="8"/>
      <c r="DX93" s="8"/>
      <c r="DY93" s="186"/>
      <c r="DZ93" s="185"/>
      <c r="EA93" s="8"/>
      <c r="EB93" s="8"/>
      <c r="EC93" s="8"/>
      <c r="ED93" s="8"/>
      <c r="EE93" s="8"/>
      <c r="EF93" s="186"/>
      <c r="EG93" s="173"/>
      <c r="EH93" s="174"/>
      <c r="EI93" s="175"/>
      <c r="EJ93" s="175"/>
      <c r="EK93" s="175"/>
      <c r="EL93" s="175"/>
      <c r="EM93" s="176"/>
      <c r="EN93" s="209"/>
      <c r="EO93" s="209"/>
      <c r="EP93" s="8"/>
      <c r="EQ93" s="8"/>
      <c r="ER93" s="8"/>
      <c r="ES93" s="8"/>
      <c r="ET93" s="8"/>
      <c r="EU93" s="173">
        <v>7.43</v>
      </c>
      <c r="EV93" s="174">
        <v>9.62</v>
      </c>
      <c r="EW93" s="175">
        <v>771.96</v>
      </c>
      <c r="EX93" s="175">
        <v>103.93</v>
      </c>
      <c r="EY93" s="175">
        <v>0</v>
      </c>
      <c r="EZ93" s="175">
        <v>20174.52</v>
      </c>
      <c r="FA93" s="176">
        <v>2609.97</v>
      </c>
      <c r="FB93" s="173">
        <v>7.33</v>
      </c>
      <c r="FC93" s="174">
        <v>9.57</v>
      </c>
      <c r="FD93" s="175">
        <v>880.18</v>
      </c>
      <c r="FE93" s="175">
        <v>120.05</v>
      </c>
      <c r="FF93" s="175">
        <v>0</v>
      </c>
      <c r="FG93" s="175">
        <v>21054.68</v>
      </c>
      <c r="FH93" s="175">
        <v>2730.71</v>
      </c>
      <c r="FI93" s="185"/>
      <c r="FJ93" s="8"/>
      <c r="FK93" s="8"/>
      <c r="FL93" s="8"/>
      <c r="FM93" s="8"/>
      <c r="FN93" s="8"/>
      <c r="FO93" s="186"/>
      <c r="FP93" s="8"/>
      <c r="FQ93" s="182">
        <f t="shared" si="65"/>
        <v>5083.4400000000005</v>
      </c>
      <c r="FR93" s="175">
        <f t="shared" si="65"/>
        <v>697.1099999999999</v>
      </c>
      <c r="FS93" s="174">
        <f t="shared" si="53"/>
        <v>7.29216336015837</v>
      </c>
      <c r="FT93" s="175">
        <f t="shared" si="54"/>
        <v>97.17750000000012</v>
      </c>
      <c r="FU93" s="183">
        <f t="shared" si="48"/>
        <v>378.99225000000047</v>
      </c>
      <c r="FV93" s="8"/>
      <c r="FW93" s="185"/>
      <c r="FX93" s="8"/>
      <c r="FY93" s="8"/>
      <c r="FZ93" s="8"/>
      <c r="GA93" s="8"/>
      <c r="GB93" s="8"/>
      <c r="GC93" s="186"/>
      <c r="GD93" s="173">
        <v>6.74</v>
      </c>
      <c r="GE93" s="174">
        <v>9.27</v>
      </c>
      <c r="GF93" s="175">
        <v>571.89</v>
      </c>
      <c r="GG93" s="175">
        <v>84.77</v>
      </c>
      <c r="GH93" s="175"/>
      <c r="GI93" s="175">
        <v>22101.12</v>
      </c>
      <c r="GJ93" s="175">
        <v>2881.94</v>
      </c>
      <c r="GK93" s="173">
        <v>7.05</v>
      </c>
      <c r="GL93" s="174">
        <v>9.46</v>
      </c>
      <c r="GM93" s="175">
        <v>749.05</v>
      </c>
      <c r="GN93" s="175">
        <v>106.17</v>
      </c>
      <c r="GO93" s="175">
        <v>0</v>
      </c>
      <c r="GP93" s="175">
        <v>23693.54</v>
      </c>
      <c r="GQ93" s="176">
        <v>3107.62</v>
      </c>
      <c r="GR93" s="173">
        <v>7.59</v>
      </c>
      <c r="GS93" s="174">
        <v>9.88</v>
      </c>
      <c r="GT93" s="175">
        <v>640.46</v>
      </c>
      <c r="GU93" s="175">
        <v>84.39</v>
      </c>
      <c r="GV93" s="175">
        <v>0</v>
      </c>
      <c r="GW93" s="175">
        <v>24334.04</v>
      </c>
      <c r="GX93" s="175">
        <v>3192.49</v>
      </c>
      <c r="GY93" s="173">
        <v>7.37</v>
      </c>
      <c r="GZ93" s="174">
        <v>9.49</v>
      </c>
      <c r="HA93" s="175">
        <v>501.15</v>
      </c>
      <c r="HB93" s="175">
        <v>68</v>
      </c>
      <c r="HC93" s="175"/>
      <c r="HD93" s="175">
        <v>24835.19</v>
      </c>
      <c r="HE93" s="176">
        <v>3261.2</v>
      </c>
      <c r="HF93" s="173">
        <v>8.09</v>
      </c>
      <c r="HG93" s="174">
        <v>9.84</v>
      </c>
      <c r="HH93" s="175">
        <v>1062.74</v>
      </c>
      <c r="HI93" s="175">
        <v>131.33</v>
      </c>
      <c r="HJ93" s="175">
        <v>0</v>
      </c>
      <c r="HK93" s="175">
        <v>25897.93</v>
      </c>
      <c r="HL93" s="175">
        <v>3393.24</v>
      </c>
      <c r="HM93" s="173">
        <v>8.37</v>
      </c>
      <c r="HN93" s="174">
        <v>9.93</v>
      </c>
      <c r="HO93" s="175">
        <v>869.87</v>
      </c>
      <c r="HP93" s="175">
        <v>103.88</v>
      </c>
      <c r="HQ93" s="175">
        <v>0</v>
      </c>
      <c r="HR93" s="175">
        <v>26767.79</v>
      </c>
      <c r="HS93" s="176">
        <v>3497.69</v>
      </c>
      <c r="HT93" s="8"/>
      <c r="HU93" s="173">
        <f t="shared" si="49"/>
        <v>7.474347826086956</v>
      </c>
      <c r="HV93" s="174">
        <f t="shared" si="50"/>
        <v>9.501304347826089</v>
      </c>
      <c r="HW93" s="202">
        <f t="shared" si="51"/>
        <v>20697</v>
      </c>
      <c r="HX93" s="175">
        <f t="shared" si="51"/>
        <v>2646.96</v>
      </c>
      <c r="HY93" s="210">
        <f t="shared" si="40"/>
        <v>0.16786684782608682</v>
      </c>
      <c r="HZ93" s="175">
        <f t="shared" si="41"/>
        <v>586.94625</v>
      </c>
      <c r="IA93" s="183">
        <f t="shared" si="52"/>
        <v>2259.7430624999997</v>
      </c>
      <c r="IB93" s="194"/>
      <c r="IC93" s="211">
        <f t="shared" si="36"/>
        <v>21054.68</v>
      </c>
      <c r="ID93" s="212">
        <f t="shared" si="42"/>
        <v>16301.839999999998</v>
      </c>
      <c r="IE93" s="175">
        <f>FH93</f>
        <v>2730.71</v>
      </c>
      <c r="IF93" s="176">
        <f t="shared" si="43"/>
        <v>2068.42</v>
      </c>
      <c r="IG93" s="213"/>
      <c r="IH93" s="211">
        <f t="shared" si="44"/>
        <v>559.0837499999998</v>
      </c>
      <c r="II93" s="176">
        <f t="shared" si="45"/>
        <v>478.7424999999994</v>
      </c>
    </row>
    <row r="94" spans="1:243" s="171" customFormat="1" ht="12.75">
      <c r="A94" s="171" t="s">
        <v>45</v>
      </c>
      <c r="B94" s="172" t="s">
        <v>145</v>
      </c>
      <c r="C94" s="171">
        <v>6.4</v>
      </c>
      <c r="D94" s="173"/>
      <c r="E94" s="174"/>
      <c r="F94" s="175"/>
      <c r="G94" s="175"/>
      <c r="H94" s="175"/>
      <c r="I94" s="175"/>
      <c r="J94" s="176"/>
      <c r="K94" s="173"/>
      <c r="L94" s="174"/>
      <c r="M94" s="175"/>
      <c r="N94" s="175"/>
      <c r="O94" s="175"/>
      <c r="P94" s="175"/>
      <c r="Q94" s="176"/>
      <c r="R94" s="177"/>
      <c r="S94" s="2"/>
      <c r="T94" s="175"/>
      <c r="U94" s="175"/>
      <c r="V94" s="175"/>
      <c r="W94" s="175"/>
      <c r="X94" s="176"/>
      <c r="Y94" s="173"/>
      <c r="Z94" s="174"/>
      <c r="AA94" s="175"/>
      <c r="AB94" s="175"/>
      <c r="AC94" s="175"/>
      <c r="AD94" s="175"/>
      <c r="AE94" s="176"/>
      <c r="AF94" s="177"/>
      <c r="AG94" s="2"/>
      <c r="AH94" s="2"/>
      <c r="AI94" s="2"/>
      <c r="AJ94" s="2"/>
      <c r="AK94" s="2"/>
      <c r="AL94" s="178"/>
      <c r="AM94" s="173"/>
      <c r="AN94" s="174"/>
      <c r="AO94" s="175"/>
      <c r="AP94" s="175"/>
      <c r="AQ94" s="175"/>
      <c r="AR94" s="175"/>
      <c r="AS94" s="176"/>
      <c r="AT94" s="179">
        <v>8.31</v>
      </c>
      <c r="AU94" s="180">
        <v>9.26</v>
      </c>
      <c r="AV94" s="175">
        <v>1607.29</v>
      </c>
      <c r="AW94" s="175">
        <v>193.48</v>
      </c>
      <c r="AX94" s="175">
        <v>3096</v>
      </c>
      <c r="AY94" s="175">
        <v>1607.36</v>
      </c>
      <c r="AZ94" s="176">
        <v>194.7</v>
      </c>
      <c r="BA94" s="179">
        <v>8.54</v>
      </c>
      <c r="BB94" s="180">
        <v>9.91</v>
      </c>
      <c r="BC94" s="175">
        <v>2056</v>
      </c>
      <c r="BD94" s="175">
        <v>240</v>
      </c>
      <c r="BE94" s="175">
        <v>4072</v>
      </c>
      <c r="BF94" s="175">
        <v>3663</v>
      </c>
      <c r="BG94" s="176">
        <v>436</v>
      </c>
      <c r="BH94" s="179">
        <v>8.66</v>
      </c>
      <c r="BI94" s="180">
        <v>10.03</v>
      </c>
      <c r="BJ94" s="175">
        <v>2477</v>
      </c>
      <c r="BK94" s="175">
        <v>285</v>
      </c>
      <c r="BL94" s="175">
        <v>3994</v>
      </c>
      <c r="BM94" s="175">
        <v>6141</v>
      </c>
      <c r="BN94" s="176">
        <v>724</v>
      </c>
      <c r="BO94" s="179">
        <v>8.46</v>
      </c>
      <c r="BP94" s="180">
        <v>9.9</v>
      </c>
      <c r="BQ94" s="175">
        <v>2086</v>
      </c>
      <c r="BR94" s="175">
        <v>246</v>
      </c>
      <c r="BS94" s="175">
        <v>3949</v>
      </c>
      <c r="BT94" s="175">
        <v>8227</v>
      </c>
      <c r="BU94" s="175">
        <v>972</v>
      </c>
      <c r="BV94" s="179">
        <v>8.23</v>
      </c>
      <c r="BW94" s="180">
        <v>9.82</v>
      </c>
      <c r="BX94" s="175">
        <v>827</v>
      </c>
      <c r="BY94" s="175">
        <v>100</v>
      </c>
      <c r="BZ94" s="181">
        <v>3914</v>
      </c>
      <c r="CA94" s="175">
        <v>9055</v>
      </c>
      <c r="CB94" s="176">
        <v>1073</v>
      </c>
      <c r="CC94" s="175"/>
      <c r="CD94" s="182">
        <f t="shared" si="39"/>
        <v>9053.29</v>
      </c>
      <c r="CE94" s="175">
        <f t="shared" si="39"/>
        <v>1064.48</v>
      </c>
      <c r="CF94" s="174">
        <f t="shared" si="56"/>
        <v>8.504894408537503</v>
      </c>
      <c r="CG94" s="175">
        <f t="shared" si="46"/>
        <v>350.0965625000001</v>
      </c>
      <c r="CH94" s="183">
        <f t="shared" si="47"/>
        <v>1330.3669375000004</v>
      </c>
      <c r="CI94" s="8"/>
      <c r="CJ94" s="179">
        <v>8.15</v>
      </c>
      <c r="CK94" s="180">
        <v>9.74</v>
      </c>
      <c r="CL94" s="175">
        <v>1948</v>
      </c>
      <c r="CM94" s="175">
        <v>238</v>
      </c>
      <c r="CN94" s="181">
        <v>3961</v>
      </c>
      <c r="CO94" s="175">
        <v>11003</v>
      </c>
      <c r="CP94" s="176">
        <v>1313</v>
      </c>
      <c r="CQ94" s="179">
        <v>6.25</v>
      </c>
      <c r="CR94" s="180">
        <v>11.3</v>
      </c>
      <c r="CS94" s="175">
        <v>39.93</v>
      </c>
      <c r="CT94" s="175">
        <v>6.39</v>
      </c>
      <c r="CU94" s="181">
        <v>1377.41</v>
      </c>
      <c r="CV94" s="269">
        <v>39.94</v>
      </c>
      <c r="CW94" s="270">
        <v>6.79</v>
      </c>
      <c r="CX94" s="179">
        <v>8.13</v>
      </c>
      <c r="CY94" s="180">
        <v>9.52</v>
      </c>
      <c r="CZ94" s="175">
        <v>1948.49</v>
      </c>
      <c r="DA94" s="175">
        <v>239.68</v>
      </c>
      <c r="DB94" s="175">
        <v>4507</v>
      </c>
      <c r="DC94" s="175">
        <v>1988.49</v>
      </c>
      <c r="DD94" s="176">
        <v>247.64</v>
      </c>
      <c r="DE94" s="173">
        <v>8.15</v>
      </c>
      <c r="DF94" s="174">
        <v>9.52</v>
      </c>
      <c r="DG94" s="175">
        <v>1511.95</v>
      </c>
      <c r="DH94" s="175">
        <v>185.47</v>
      </c>
      <c r="DI94" s="175">
        <v>4428</v>
      </c>
      <c r="DJ94" s="175">
        <v>3500.48</v>
      </c>
      <c r="DK94" s="176">
        <v>434.33</v>
      </c>
      <c r="DL94" s="173">
        <v>8.35</v>
      </c>
      <c r="DM94" s="174">
        <v>9.6</v>
      </c>
      <c r="DN94" s="175">
        <v>1905.94</v>
      </c>
      <c r="DO94" s="175">
        <v>228.25</v>
      </c>
      <c r="DP94" s="175">
        <v>4616</v>
      </c>
      <c r="DQ94" s="175">
        <v>5406.33</v>
      </c>
      <c r="DR94" s="176">
        <v>663.36</v>
      </c>
      <c r="DS94" s="185"/>
      <c r="DT94" s="8"/>
      <c r="DU94" s="8"/>
      <c r="DV94" s="8"/>
      <c r="DW94" s="8"/>
      <c r="DX94" s="8"/>
      <c r="DY94" s="186"/>
      <c r="DZ94" s="185"/>
      <c r="EA94" s="8"/>
      <c r="EB94" s="8"/>
      <c r="EC94" s="8"/>
      <c r="ED94" s="8"/>
      <c r="EE94" s="8"/>
      <c r="EF94" s="186"/>
      <c r="EG94" s="173"/>
      <c r="EH94" s="174"/>
      <c r="EI94" s="175"/>
      <c r="EJ94" s="175"/>
      <c r="EK94" s="175"/>
      <c r="EL94" s="175"/>
      <c r="EM94" s="176"/>
      <c r="EN94" s="209"/>
      <c r="EO94" s="209"/>
      <c r="EP94" s="8"/>
      <c r="EQ94" s="8"/>
      <c r="ER94" s="8"/>
      <c r="ES94" s="8"/>
      <c r="ET94" s="8"/>
      <c r="EU94" s="173">
        <v>7.95</v>
      </c>
      <c r="EV94" s="174">
        <v>9.65</v>
      </c>
      <c r="EW94" s="175">
        <v>1821.15</v>
      </c>
      <c r="EX94" s="175">
        <v>228.96</v>
      </c>
      <c r="EY94" s="175">
        <v>0</v>
      </c>
      <c r="EZ94" s="175">
        <v>9926.97</v>
      </c>
      <c r="FA94" s="176">
        <v>1205.55</v>
      </c>
      <c r="FB94" s="173">
        <v>7.95</v>
      </c>
      <c r="FC94" s="174">
        <v>9.77</v>
      </c>
      <c r="FD94" s="175">
        <v>1214.6</v>
      </c>
      <c r="FE94" s="175">
        <v>152.81</v>
      </c>
      <c r="FF94" s="175">
        <v>0</v>
      </c>
      <c r="FG94" s="175">
        <v>11141.66</v>
      </c>
      <c r="FH94" s="175">
        <v>1359.46</v>
      </c>
      <c r="FI94" s="185"/>
      <c r="FJ94" s="8"/>
      <c r="FK94" s="8"/>
      <c r="FL94" s="8"/>
      <c r="FM94" s="8"/>
      <c r="FN94" s="8"/>
      <c r="FO94" s="186"/>
      <c r="FP94" s="8"/>
      <c r="FQ94" s="182">
        <f t="shared" si="65"/>
        <v>10390.06</v>
      </c>
      <c r="FR94" s="175">
        <f t="shared" si="65"/>
        <v>1279.56</v>
      </c>
      <c r="FS94" s="174">
        <f t="shared" si="53"/>
        <v>8.120025633811622</v>
      </c>
      <c r="FT94" s="175">
        <f t="shared" si="54"/>
        <v>343.8868749999999</v>
      </c>
      <c r="FU94" s="183">
        <f t="shared" si="48"/>
        <v>1341.1588124999996</v>
      </c>
      <c r="FV94" s="8"/>
      <c r="FW94" s="185"/>
      <c r="FX94" s="8"/>
      <c r="FY94" s="8"/>
      <c r="FZ94" s="8"/>
      <c r="GA94" s="8"/>
      <c r="GB94" s="8"/>
      <c r="GC94" s="186"/>
      <c r="GD94" s="173">
        <v>7.56</v>
      </c>
      <c r="GE94" s="174">
        <v>9.52</v>
      </c>
      <c r="GF94" s="175">
        <v>2544.22</v>
      </c>
      <c r="GG94" s="175">
        <v>336.47</v>
      </c>
      <c r="GH94" s="175"/>
      <c r="GI94" s="175">
        <v>13411.04</v>
      </c>
      <c r="GJ94" s="175">
        <v>1806.55</v>
      </c>
      <c r="GK94" s="173">
        <v>7.57</v>
      </c>
      <c r="GL94" s="174">
        <v>9.44</v>
      </c>
      <c r="GM94" s="175">
        <v>1244.27</v>
      </c>
      <c r="GN94" s="175">
        <v>164.42</v>
      </c>
      <c r="GO94" s="175">
        <v>0</v>
      </c>
      <c r="GP94" s="175">
        <v>15755.23</v>
      </c>
      <c r="GQ94" s="176">
        <v>1972.23</v>
      </c>
      <c r="GR94" s="173">
        <v>8.15</v>
      </c>
      <c r="GS94" s="174">
        <v>9.71</v>
      </c>
      <c r="GT94" s="175">
        <v>111.49</v>
      </c>
      <c r="GU94" s="175">
        <v>136.45</v>
      </c>
      <c r="GV94" s="175">
        <v>0</v>
      </c>
      <c r="GW94" s="175">
        <v>16866.81</v>
      </c>
      <c r="GX94" s="175">
        <v>2109.59</v>
      </c>
      <c r="GY94" s="173">
        <v>8.25</v>
      </c>
      <c r="GZ94" s="174">
        <v>9.79</v>
      </c>
      <c r="HA94" s="175">
        <v>1033.01</v>
      </c>
      <c r="HB94" s="175">
        <v>125.22</v>
      </c>
      <c r="HC94" s="175"/>
      <c r="HD94" s="175">
        <v>17899.74</v>
      </c>
      <c r="HE94" s="176">
        <v>2235.49</v>
      </c>
      <c r="HF94" s="173">
        <v>8.23</v>
      </c>
      <c r="HG94" s="174">
        <v>10.16</v>
      </c>
      <c r="HH94" s="175">
        <v>1254.87</v>
      </c>
      <c r="HI94" s="175">
        <v>12.54</v>
      </c>
      <c r="HJ94" s="175">
        <v>0</v>
      </c>
      <c r="HK94" s="175">
        <v>19154.59</v>
      </c>
      <c r="HL94" s="175">
        <v>2388.6</v>
      </c>
      <c r="HM94" s="173">
        <v>7.98</v>
      </c>
      <c r="HN94" s="174">
        <v>10.19</v>
      </c>
      <c r="HO94" s="175">
        <v>916.63</v>
      </c>
      <c r="HP94" s="175">
        <v>114.91</v>
      </c>
      <c r="HQ94" s="175">
        <v>0</v>
      </c>
      <c r="HR94" s="175">
        <v>20071.17</v>
      </c>
      <c r="HS94" s="176">
        <v>2504.12</v>
      </c>
      <c r="HT94" s="8"/>
      <c r="HU94" s="173">
        <f t="shared" si="49"/>
        <v>8.048333333333334</v>
      </c>
      <c r="HV94" s="174">
        <f t="shared" si="50"/>
        <v>9.823888888888888</v>
      </c>
      <c r="HW94" s="202">
        <f t="shared" si="51"/>
        <v>26547.840000000004</v>
      </c>
      <c r="HX94" s="175">
        <f t="shared" si="51"/>
        <v>3234.05</v>
      </c>
      <c r="HY94" s="210">
        <f t="shared" si="40"/>
        <v>0.25755208333333335</v>
      </c>
      <c r="HZ94" s="175">
        <f t="shared" si="41"/>
        <v>914.0500000000002</v>
      </c>
      <c r="IA94" s="183">
        <f t="shared" si="52"/>
        <v>3519.0925000000007</v>
      </c>
      <c r="IB94" s="194"/>
      <c r="IC94" s="211">
        <f t="shared" si="36"/>
        <v>11141.66</v>
      </c>
      <c r="ID94" s="212">
        <f t="shared" si="42"/>
        <v>19443.350000000002</v>
      </c>
      <c r="IE94" s="175">
        <f>FH94</f>
        <v>1359.46</v>
      </c>
      <c r="IF94" s="176">
        <f t="shared" si="43"/>
        <v>2344.0400000000004</v>
      </c>
      <c r="IG94" s="175"/>
      <c r="IH94" s="211">
        <f t="shared" si="44"/>
        <v>381.4243749999998</v>
      </c>
      <c r="II94" s="176">
        <f t="shared" si="45"/>
        <v>693.9834374999996</v>
      </c>
    </row>
    <row r="95" spans="1:243" s="171" customFormat="1" ht="12.75">
      <c r="A95" s="171" t="s">
        <v>45</v>
      </c>
      <c r="B95" s="172" t="s">
        <v>146</v>
      </c>
      <c r="C95" s="171">
        <v>6.4</v>
      </c>
      <c r="D95" s="173"/>
      <c r="E95" s="174"/>
      <c r="F95" s="175"/>
      <c r="G95" s="175"/>
      <c r="H95" s="175"/>
      <c r="I95" s="175"/>
      <c r="J95" s="176"/>
      <c r="K95" s="173"/>
      <c r="L95" s="174"/>
      <c r="M95" s="175"/>
      <c r="N95" s="175"/>
      <c r="O95" s="175"/>
      <c r="P95" s="175"/>
      <c r="Q95" s="176"/>
      <c r="R95" s="177"/>
      <c r="S95" s="2"/>
      <c r="T95" s="175"/>
      <c r="U95" s="175"/>
      <c r="V95" s="175"/>
      <c r="W95" s="175"/>
      <c r="X95" s="176"/>
      <c r="Y95" s="173"/>
      <c r="Z95" s="174"/>
      <c r="AA95" s="175"/>
      <c r="AB95" s="175"/>
      <c r="AC95" s="175"/>
      <c r="AD95" s="175"/>
      <c r="AE95" s="176"/>
      <c r="AF95" s="177"/>
      <c r="AG95" s="2"/>
      <c r="AH95" s="2"/>
      <c r="AI95" s="2"/>
      <c r="AJ95" s="2"/>
      <c r="AK95" s="2"/>
      <c r="AL95" s="178"/>
      <c r="AM95" s="173"/>
      <c r="AN95" s="174"/>
      <c r="AO95" s="175"/>
      <c r="AP95" s="175"/>
      <c r="AQ95" s="175"/>
      <c r="AR95" s="175"/>
      <c r="AS95" s="176"/>
      <c r="AT95" s="179">
        <v>8.46</v>
      </c>
      <c r="AU95" s="180">
        <v>9.59</v>
      </c>
      <c r="AV95" s="175">
        <v>1440.2</v>
      </c>
      <c r="AW95" s="175">
        <v>170.27</v>
      </c>
      <c r="AX95" s="175">
        <v>2697</v>
      </c>
      <c r="AY95" s="175">
        <v>1440.2</v>
      </c>
      <c r="AZ95" s="176">
        <v>171.39</v>
      </c>
      <c r="BA95" s="179">
        <v>8.33</v>
      </c>
      <c r="BB95" s="180">
        <v>9.77</v>
      </c>
      <c r="BC95" s="175">
        <v>1575</v>
      </c>
      <c r="BD95" s="175">
        <v>189</v>
      </c>
      <c r="BE95" s="175">
        <v>4100</v>
      </c>
      <c r="BF95" s="175">
        <v>3015</v>
      </c>
      <c r="BG95" s="176">
        <v>361</v>
      </c>
      <c r="BH95" s="179">
        <v>8.25</v>
      </c>
      <c r="BI95" s="180">
        <v>9.68</v>
      </c>
      <c r="BJ95" s="175">
        <v>1950</v>
      </c>
      <c r="BK95" s="175">
        <v>236</v>
      </c>
      <c r="BL95" s="175">
        <v>4179</v>
      </c>
      <c r="BM95" s="175">
        <v>4966</v>
      </c>
      <c r="BN95" s="176">
        <v>598</v>
      </c>
      <c r="BO95" s="179">
        <v>7.94</v>
      </c>
      <c r="BP95" s="180">
        <v>9.55</v>
      </c>
      <c r="BQ95" s="175">
        <v>1562</v>
      </c>
      <c r="BR95" s="175">
        <v>196</v>
      </c>
      <c r="BS95" s="175">
        <v>4072</v>
      </c>
      <c r="BT95" s="175">
        <v>6528</v>
      </c>
      <c r="BU95" s="175">
        <v>796</v>
      </c>
      <c r="BV95" s="179">
        <v>8.07</v>
      </c>
      <c r="BW95" s="180">
        <v>9.66</v>
      </c>
      <c r="BX95" s="175">
        <v>640</v>
      </c>
      <c r="BY95" s="175">
        <v>79</v>
      </c>
      <c r="BZ95" s="181">
        <v>399</v>
      </c>
      <c r="CA95" s="175">
        <v>7168</v>
      </c>
      <c r="CB95" s="176">
        <v>876</v>
      </c>
      <c r="CC95" s="175"/>
      <c r="CD95" s="182">
        <f t="shared" si="39"/>
        <v>7167.2</v>
      </c>
      <c r="CE95" s="175">
        <f t="shared" si="39"/>
        <v>870.27</v>
      </c>
      <c r="CF95" s="174">
        <f t="shared" si="56"/>
        <v>8.235605042113367</v>
      </c>
      <c r="CG95" s="175">
        <f t="shared" si="46"/>
        <v>249.60500000000002</v>
      </c>
      <c r="CH95" s="183">
        <f t="shared" si="47"/>
        <v>948.499</v>
      </c>
      <c r="CI95" s="8"/>
      <c r="CJ95" s="179">
        <v>7.32</v>
      </c>
      <c r="CK95" s="180">
        <v>9.57</v>
      </c>
      <c r="CL95" s="175">
        <v>1345</v>
      </c>
      <c r="CM95" s="175">
        <v>183</v>
      </c>
      <c r="CN95" s="181">
        <v>4170</v>
      </c>
      <c r="CO95" s="175">
        <v>8513</v>
      </c>
      <c r="CP95" s="176">
        <v>1061</v>
      </c>
      <c r="CQ95" s="179">
        <v>7.27</v>
      </c>
      <c r="CR95" s="180">
        <v>9.31</v>
      </c>
      <c r="CS95" s="175">
        <v>1112.24</v>
      </c>
      <c r="CT95" s="175">
        <v>152.85</v>
      </c>
      <c r="CU95" s="181">
        <v>4582.64</v>
      </c>
      <c r="CV95" s="175">
        <v>9626.12</v>
      </c>
      <c r="CW95" s="176">
        <v>1214.82</v>
      </c>
      <c r="CX95" s="179">
        <v>7.84</v>
      </c>
      <c r="CY95" s="180">
        <v>9.46</v>
      </c>
      <c r="CZ95" s="175">
        <v>1007.65</v>
      </c>
      <c r="DA95" s="175">
        <v>128.54</v>
      </c>
      <c r="DB95" s="175">
        <v>4133</v>
      </c>
      <c r="DC95" s="175">
        <v>10633.7</v>
      </c>
      <c r="DD95" s="176">
        <v>1343.97</v>
      </c>
      <c r="DE95" s="173">
        <v>7.88</v>
      </c>
      <c r="DF95" s="174">
        <v>9.38</v>
      </c>
      <c r="DG95" s="175">
        <v>777.5</v>
      </c>
      <c r="DH95" s="175">
        <v>98.61</v>
      </c>
      <c r="DI95" s="175">
        <v>4002</v>
      </c>
      <c r="DJ95" s="175">
        <v>11411.24</v>
      </c>
      <c r="DK95" s="176">
        <v>1061.3</v>
      </c>
      <c r="DL95" s="173">
        <v>8.01</v>
      </c>
      <c r="DM95" s="174">
        <v>9.61</v>
      </c>
      <c r="DN95" s="175">
        <v>910.02</v>
      </c>
      <c r="DO95" s="175">
        <v>113.54</v>
      </c>
      <c r="DP95" s="175">
        <v>4339</v>
      </c>
      <c r="DQ95" s="175">
        <v>12321.2</v>
      </c>
      <c r="DR95" s="176">
        <v>1556.73</v>
      </c>
      <c r="DS95" s="185"/>
      <c r="DT95" s="8"/>
      <c r="DU95" s="8"/>
      <c r="DV95" s="8"/>
      <c r="DW95" s="8"/>
      <c r="DX95" s="8"/>
      <c r="DY95" s="186"/>
      <c r="DZ95" s="185"/>
      <c r="EA95" s="8"/>
      <c r="EB95" s="8"/>
      <c r="EC95" s="8"/>
      <c r="ED95" s="8"/>
      <c r="EE95" s="8"/>
      <c r="EF95" s="186"/>
      <c r="EG95" s="173"/>
      <c r="EH95" s="174"/>
      <c r="EI95" s="175"/>
      <c r="EJ95" s="175"/>
      <c r="EK95" s="175"/>
      <c r="EL95" s="175"/>
      <c r="EM95" s="176"/>
      <c r="EN95" s="209"/>
      <c r="EO95" s="209"/>
      <c r="EP95" s="8"/>
      <c r="EQ95" s="8"/>
      <c r="ER95" s="8"/>
      <c r="ES95" s="8"/>
      <c r="ET95" s="8"/>
      <c r="EU95" s="173">
        <v>7.57</v>
      </c>
      <c r="EV95" s="174">
        <v>9.34</v>
      </c>
      <c r="EW95" s="175">
        <v>1181.92</v>
      </c>
      <c r="EX95" s="175">
        <v>156.14</v>
      </c>
      <c r="EY95" s="175">
        <v>0</v>
      </c>
      <c r="EZ95" s="175">
        <v>14973.04</v>
      </c>
      <c r="FA95" s="176">
        <v>1910.57</v>
      </c>
      <c r="FB95" s="173">
        <v>7.55</v>
      </c>
      <c r="FC95" s="174">
        <v>9.3</v>
      </c>
      <c r="FD95" s="175">
        <v>882.96</v>
      </c>
      <c r="FE95" s="175">
        <v>116.94</v>
      </c>
      <c r="FF95" s="175">
        <v>0</v>
      </c>
      <c r="FG95" s="175">
        <v>15855.94</v>
      </c>
      <c r="FH95" s="175">
        <v>2028.1</v>
      </c>
      <c r="FI95" s="185"/>
      <c r="FJ95" s="8"/>
      <c r="FK95" s="8"/>
      <c r="FL95" s="8"/>
      <c r="FM95" s="8"/>
      <c r="FN95" s="8"/>
      <c r="FO95" s="186"/>
      <c r="FP95" s="8"/>
      <c r="FQ95" s="182">
        <f t="shared" si="65"/>
        <v>7217.29</v>
      </c>
      <c r="FR95" s="175">
        <f t="shared" si="65"/>
        <v>949.6199999999999</v>
      </c>
      <c r="FS95" s="174">
        <f t="shared" si="53"/>
        <v>7.600187443398413</v>
      </c>
      <c r="FT95" s="175">
        <f t="shared" si="54"/>
        <v>178.08156250000002</v>
      </c>
      <c r="FU95" s="183">
        <f t="shared" si="48"/>
        <v>694.51809375</v>
      </c>
      <c r="FV95" s="8"/>
      <c r="FW95" s="185"/>
      <c r="FX95" s="8"/>
      <c r="FY95" s="8"/>
      <c r="FZ95" s="8"/>
      <c r="GA95" s="8"/>
      <c r="GB95" s="8"/>
      <c r="GC95" s="186"/>
      <c r="GD95" s="173">
        <v>7.24</v>
      </c>
      <c r="GE95" s="174">
        <v>9.05</v>
      </c>
      <c r="GF95" s="175">
        <v>1805.43</v>
      </c>
      <c r="GG95" s="175">
        <v>249.46</v>
      </c>
      <c r="GH95" s="175"/>
      <c r="GI95" s="175">
        <v>18263.21</v>
      </c>
      <c r="GJ95" s="175">
        <v>2365.31</v>
      </c>
      <c r="GK95" s="173">
        <v>7.19</v>
      </c>
      <c r="GL95" s="174">
        <v>8.95</v>
      </c>
      <c r="GM95" s="175">
        <v>920.42</v>
      </c>
      <c r="GN95" s="175">
        <v>127.95</v>
      </c>
      <c r="GO95" s="175">
        <v>0</v>
      </c>
      <c r="GP95" s="175">
        <v>19183.67</v>
      </c>
      <c r="GQ95" s="176">
        <v>2493.94</v>
      </c>
      <c r="GR95" s="173">
        <v>7.7</v>
      </c>
      <c r="GS95" s="174">
        <v>9.35</v>
      </c>
      <c r="GT95" s="175">
        <v>839.82</v>
      </c>
      <c r="GU95" s="175">
        <v>109</v>
      </c>
      <c r="GV95" s="175">
        <v>0</v>
      </c>
      <c r="GW95" s="175">
        <v>20023.45</v>
      </c>
      <c r="GX95" s="175">
        <v>2603.24</v>
      </c>
      <c r="GY95" s="173">
        <v>8.03</v>
      </c>
      <c r="GZ95" s="174">
        <v>9.52</v>
      </c>
      <c r="HA95" s="175">
        <v>678.1</v>
      </c>
      <c r="HB95" s="175">
        <v>84.45</v>
      </c>
      <c r="HC95" s="175"/>
      <c r="HD95" s="175">
        <v>20701.44</v>
      </c>
      <c r="HE95" s="176">
        <v>2688</v>
      </c>
      <c r="HF95" s="173">
        <v>7.75</v>
      </c>
      <c r="HG95" s="174">
        <v>9.89</v>
      </c>
      <c r="HH95" s="175">
        <v>810.45</v>
      </c>
      <c r="HI95" s="175">
        <v>104.57</v>
      </c>
      <c r="HJ95" s="175">
        <v>0</v>
      </c>
      <c r="HK95" s="175">
        <v>21511.74</v>
      </c>
      <c r="HL95" s="175">
        <v>2793.12</v>
      </c>
      <c r="HM95" s="173">
        <v>8.12</v>
      </c>
      <c r="HN95" s="174">
        <v>10.08</v>
      </c>
      <c r="HO95" s="175">
        <v>704.73</v>
      </c>
      <c r="HP95" s="175">
        <v>86.75</v>
      </c>
      <c r="HQ95" s="175">
        <v>0</v>
      </c>
      <c r="HR95" s="175">
        <v>22216.48</v>
      </c>
      <c r="HS95" s="176">
        <v>2880.31</v>
      </c>
      <c r="HT95" s="8"/>
      <c r="HU95" s="173">
        <f t="shared" si="49"/>
        <v>7.8066666666666675</v>
      </c>
      <c r="HV95" s="174">
        <f t="shared" si="50"/>
        <v>9.503333333333334</v>
      </c>
      <c r="HW95" s="202">
        <f t="shared" si="51"/>
        <v>20143.44</v>
      </c>
      <c r="HX95" s="175">
        <f t="shared" si="51"/>
        <v>2582.07</v>
      </c>
      <c r="HY95" s="210">
        <f t="shared" si="40"/>
        <v>0.21979166666666675</v>
      </c>
      <c r="HZ95" s="175">
        <f t="shared" si="41"/>
        <v>565.3424999999993</v>
      </c>
      <c r="IA95" s="183">
        <f t="shared" si="52"/>
        <v>2176.568624999997</v>
      </c>
      <c r="IB95" s="194"/>
      <c r="IC95" s="211">
        <f t="shared" si="36"/>
        <v>15855.94</v>
      </c>
      <c r="ID95" s="212">
        <f t="shared" si="42"/>
        <v>14384.490000000002</v>
      </c>
      <c r="IE95" s="175">
        <f>FH95</f>
        <v>2028.1</v>
      </c>
      <c r="IF95" s="176">
        <f t="shared" si="43"/>
        <v>1819.8899999999999</v>
      </c>
      <c r="IG95" s="175"/>
      <c r="IH95" s="211">
        <f t="shared" si="44"/>
        <v>449.390625</v>
      </c>
      <c r="II95" s="176">
        <f t="shared" si="45"/>
        <v>427.68656250000004</v>
      </c>
    </row>
    <row r="96" spans="1:243" s="171" customFormat="1" ht="12.75">
      <c r="A96" s="171" t="s">
        <v>45</v>
      </c>
      <c r="B96" s="172" t="s">
        <v>147</v>
      </c>
      <c r="C96" s="171">
        <v>6.4</v>
      </c>
      <c r="D96" s="173"/>
      <c r="E96" s="174"/>
      <c r="F96" s="175"/>
      <c r="G96" s="175"/>
      <c r="H96" s="175"/>
      <c r="I96" s="175"/>
      <c r="J96" s="176"/>
      <c r="K96" s="173"/>
      <c r="L96" s="174"/>
      <c r="M96" s="175"/>
      <c r="N96" s="175"/>
      <c r="O96" s="175"/>
      <c r="P96" s="175"/>
      <c r="Q96" s="176"/>
      <c r="R96" s="177"/>
      <c r="S96" s="2"/>
      <c r="T96" s="175"/>
      <c r="U96" s="175"/>
      <c r="V96" s="175"/>
      <c r="W96" s="175"/>
      <c r="X96" s="176"/>
      <c r="Y96" s="173"/>
      <c r="Z96" s="174"/>
      <c r="AA96" s="175"/>
      <c r="AB96" s="175"/>
      <c r="AC96" s="175"/>
      <c r="AD96" s="175"/>
      <c r="AE96" s="176"/>
      <c r="AF96" s="177"/>
      <c r="AG96" s="2"/>
      <c r="AH96" s="2"/>
      <c r="AI96" s="2"/>
      <c r="AJ96" s="2"/>
      <c r="AK96" s="2"/>
      <c r="AL96" s="178"/>
      <c r="AM96" s="173"/>
      <c r="AN96" s="174"/>
      <c r="AO96" s="175"/>
      <c r="AP96" s="175"/>
      <c r="AQ96" s="175"/>
      <c r="AR96" s="175"/>
      <c r="AS96" s="176"/>
      <c r="AT96" s="179">
        <v>8.54</v>
      </c>
      <c r="AU96" s="180">
        <v>9.67</v>
      </c>
      <c r="AV96" s="175">
        <v>1383.02</v>
      </c>
      <c r="AW96" s="175">
        <v>162.01</v>
      </c>
      <c r="AX96" s="175">
        <v>3049</v>
      </c>
      <c r="AY96" s="175">
        <v>1382.99</v>
      </c>
      <c r="AZ96" s="176">
        <v>162.71</v>
      </c>
      <c r="BA96" s="179">
        <v>8.33</v>
      </c>
      <c r="BB96" s="180">
        <v>9.78</v>
      </c>
      <c r="BC96" s="175">
        <v>1553</v>
      </c>
      <c r="BD96" s="175">
        <v>186</v>
      </c>
      <c r="BE96" s="175">
        <v>4048</v>
      </c>
      <c r="BF96" s="175">
        <v>2936</v>
      </c>
      <c r="BG96" s="176">
        <v>350.31</v>
      </c>
      <c r="BH96" s="179">
        <v>7.79</v>
      </c>
      <c r="BI96" s="180">
        <v>9.32</v>
      </c>
      <c r="BJ96" s="175">
        <v>2087</v>
      </c>
      <c r="BK96" s="175">
        <v>268</v>
      </c>
      <c r="BL96" s="175">
        <v>4579</v>
      </c>
      <c r="BM96" s="175">
        <v>5024</v>
      </c>
      <c r="BN96" s="176">
        <v>619</v>
      </c>
      <c r="BO96" s="179">
        <v>7.38</v>
      </c>
      <c r="BP96" s="180">
        <v>8.99</v>
      </c>
      <c r="BQ96" s="175">
        <v>1721</v>
      </c>
      <c r="BR96" s="175">
        <v>233</v>
      </c>
      <c r="BS96" s="175">
        <v>4597</v>
      </c>
      <c r="BT96" s="175">
        <v>6745</v>
      </c>
      <c r="BU96" s="175">
        <v>854</v>
      </c>
      <c r="BV96" s="179">
        <v>7.35</v>
      </c>
      <c r="BW96" s="180">
        <v>8.93</v>
      </c>
      <c r="BX96" s="175">
        <v>673</v>
      </c>
      <c r="BY96" s="175">
        <v>91</v>
      </c>
      <c r="BZ96" s="181">
        <v>4614</v>
      </c>
      <c r="CA96" s="175">
        <v>7418</v>
      </c>
      <c r="CB96" s="176">
        <v>946</v>
      </c>
      <c r="CC96" s="175"/>
      <c r="CD96" s="182">
        <f t="shared" si="39"/>
        <v>7417.02</v>
      </c>
      <c r="CE96" s="175">
        <f t="shared" si="39"/>
        <v>940.01</v>
      </c>
      <c r="CF96" s="174">
        <f t="shared" si="56"/>
        <v>7.890362868480123</v>
      </c>
      <c r="CG96" s="175">
        <f t="shared" si="46"/>
        <v>218.89937499999996</v>
      </c>
      <c r="CH96" s="183">
        <f t="shared" si="47"/>
        <v>831.8176249999998</v>
      </c>
      <c r="CI96" s="8"/>
      <c r="CJ96" s="179">
        <v>7.33</v>
      </c>
      <c r="CK96" s="180">
        <v>9</v>
      </c>
      <c r="CL96" s="175">
        <v>1936</v>
      </c>
      <c r="CM96" s="175">
        <v>264</v>
      </c>
      <c r="CN96" s="181">
        <v>4463</v>
      </c>
      <c r="CO96" s="175">
        <v>9355</v>
      </c>
      <c r="CP96" s="176">
        <v>1212</v>
      </c>
      <c r="CQ96" s="179">
        <v>7.27</v>
      </c>
      <c r="CR96" s="180">
        <v>8.99</v>
      </c>
      <c r="CS96" s="175">
        <v>1732.36</v>
      </c>
      <c r="CT96" s="175">
        <v>238.31</v>
      </c>
      <c r="CU96" s="181">
        <v>4740</v>
      </c>
      <c r="CV96" s="175">
        <v>11088.18</v>
      </c>
      <c r="CW96" s="176">
        <v>1451.98</v>
      </c>
      <c r="CX96" s="179">
        <v>7.76</v>
      </c>
      <c r="CY96" s="180">
        <v>9.2</v>
      </c>
      <c r="CZ96" s="175">
        <v>1872.31</v>
      </c>
      <c r="DA96" s="175">
        <v>241.34</v>
      </c>
      <c r="DB96" s="175">
        <v>4841</v>
      </c>
      <c r="DC96" s="175">
        <v>12960.49</v>
      </c>
      <c r="DD96" s="176">
        <v>1694.69</v>
      </c>
      <c r="DE96" s="173">
        <v>7.9</v>
      </c>
      <c r="DF96" s="174">
        <v>9.32</v>
      </c>
      <c r="DG96" s="175">
        <v>1433.36</v>
      </c>
      <c r="DH96" s="175">
        <v>181.48</v>
      </c>
      <c r="DI96" s="175">
        <v>4542</v>
      </c>
      <c r="DJ96" s="175">
        <v>14393.88</v>
      </c>
      <c r="DK96" s="176">
        <v>1877.2</v>
      </c>
      <c r="DL96" s="173">
        <v>7.86</v>
      </c>
      <c r="DM96" s="174">
        <v>9.18</v>
      </c>
      <c r="DN96" s="175">
        <v>1727.56</v>
      </c>
      <c r="DO96" s="175">
        <v>219.86</v>
      </c>
      <c r="DP96" s="175">
        <v>4908</v>
      </c>
      <c r="DQ96" s="175">
        <v>16121.47</v>
      </c>
      <c r="DR96" s="176">
        <v>2098.34</v>
      </c>
      <c r="DS96" s="185"/>
      <c r="DT96" s="8"/>
      <c r="DU96" s="8"/>
      <c r="DV96" s="8"/>
      <c r="DW96" s="8"/>
      <c r="DX96" s="8"/>
      <c r="DY96" s="186"/>
      <c r="DZ96" s="185"/>
      <c r="EA96" s="8"/>
      <c r="EB96" s="8"/>
      <c r="EC96" s="8"/>
      <c r="ED96" s="8"/>
      <c r="EE96" s="8"/>
      <c r="EF96" s="186"/>
      <c r="EG96" s="173"/>
      <c r="EH96" s="174"/>
      <c r="EI96" s="175"/>
      <c r="EJ96" s="175"/>
      <c r="EK96" s="175"/>
      <c r="EL96" s="175"/>
      <c r="EM96" s="176"/>
      <c r="EN96" s="209"/>
      <c r="EO96" s="209"/>
      <c r="EP96" s="8"/>
      <c r="EQ96" s="8"/>
      <c r="ER96" s="8"/>
      <c r="ES96" s="8"/>
      <c r="ET96" s="8"/>
      <c r="EU96" s="173">
        <v>7.86</v>
      </c>
      <c r="EV96" s="174">
        <v>9.48</v>
      </c>
      <c r="EW96" s="175">
        <v>2261.07</v>
      </c>
      <c r="EX96" s="175">
        <v>287.53</v>
      </c>
      <c r="EY96" s="175">
        <v>0</v>
      </c>
      <c r="EZ96" s="175">
        <v>21841.24</v>
      </c>
      <c r="FA96" s="176">
        <v>2812.95</v>
      </c>
      <c r="FB96" s="173">
        <v>7.98</v>
      </c>
      <c r="FC96" s="174">
        <v>9.52</v>
      </c>
      <c r="FD96" s="175">
        <v>1759.19</v>
      </c>
      <c r="FE96" s="175">
        <v>220.53</v>
      </c>
      <c r="FF96" s="175">
        <v>0</v>
      </c>
      <c r="FG96" s="175">
        <v>23600.48</v>
      </c>
      <c r="FH96" s="175">
        <v>3034.86</v>
      </c>
      <c r="FI96" s="185"/>
      <c r="FJ96" s="8"/>
      <c r="FK96" s="8"/>
      <c r="FL96" s="8"/>
      <c r="FM96" s="8"/>
      <c r="FN96" s="8"/>
      <c r="FO96" s="186"/>
      <c r="FP96" s="8"/>
      <c r="FQ96" s="182">
        <f t="shared" si="65"/>
        <v>12721.85</v>
      </c>
      <c r="FR96" s="175">
        <f t="shared" si="65"/>
        <v>1653.05</v>
      </c>
      <c r="FS96" s="174">
        <f t="shared" si="53"/>
        <v>7.695986207313754</v>
      </c>
      <c r="FT96" s="175">
        <f t="shared" si="54"/>
        <v>334.73906250000005</v>
      </c>
      <c r="FU96" s="183">
        <f t="shared" si="48"/>
        <v>1305.4823437500002</v>
      </c>
      <c r="FV96" s="8"/>
      <c r="FW96" s="185"/>
      <c r="FX96" s="8"/>
      <c r="FY96" s="8"/>
      <c r="FZ96" s="8"/>
      <c r="GA96" s="8"/>
      <c r="GB96" s="8"/>
      <c r="GC96" s="186"/>
      <c r="GD96" s="173">
        <v>7.51</v>
      </c>
      <c r="GE96" s="174">
        <v>9.25</v>
      </c>
      <c r="GF96" s="175">
        <v>3423.88</v>
      </c>
      <c r="GG96" s="175">
        <v>455.98</v>
      </c>
      <c r="GH96" s="175"/>
      <c r="GI96" s="175">
        <v>28221.98</v>
      </c>
      <c r="GJ96" s="175">
        <v>3646.55</v>
      </c>
      <c r="GK96" s="173">
        <v>7.6</v>
      </c>
      <c r="GL96" s="174">
        <v>9.37</v>
      </c>
      <c r="GM96" s="175">
        <v>1820.81</v>
      </c>
      <c r="GN96" s="175">
        <v>239.59</v>
      </c>
      <c r="GO96" s="175">
        <v>0</v>
      </c>
      <c r="GP96" s="175">
        <v>30042.78</v>
      </c>
      <c r="GQ96" s="176">
        <v>3887.8</v>
      </c>
      <c r="GR96" s="173">
        <v>8.12</v>
      </c>
      <c r="GS96" s="174">
        <v>9.51</v>
      </c>
      <c r="GT96" s="175">
        <v>1201.52</v>
      </c>
      <c r="GU96" s="175">
        <v>147.97</v>
      </c>
      <c r="GV96" s="175">
        <v>0</v>
      </c>
      <c r="GW96" s="175">
        <v>31244.31</v>
      </c>
      <c r="GX96" s="175">
        <v>4036.64</v>
      </c>
      <c r="GY96" s="173">
        <v>8.1</v>
      </c>
      <c r="GZ96" s="174">
        <v>9.29</v>
      </c>
      <c r="HA96" s="175">
        <v>1539.89</v>
      </c>
      <c r="HB96" s="175">
        <v>190.02</v>
      </c>
      <c r="HC96" s="175"/>
      <c r="HD96" s="175">
        <v>32784.14</v>
      </c>
      <c r="HE96" s="176">
        <v>4227.72</v>
      </c>
      <c r="HF96" s="173">
        <v>8.06</v>
      </c>
      <c r="HG96" s="174">
        <v>9.31</v>
      </c>
      <c r="HH96" s="175">
        <v>2442.73</v>
      </c>
      <c r="HI96" s="175">
        <v>302.91</v>
      </c>
      <c r="HJ96" s="175">
        <v>0</v>
      </c>
      <c r="HK96" s="175">
        <v>35226.93</v>
      </c>
      <c r="HL96" s="175">
        <v>4532.09</v>
      </c>
      <c r="HM96" s="173">
        <v>7.91</v>
      </c>
      <c r="HN96" s="174">
        <v>9.19</v>
      </c>
      <c r="HO96" s="175">
        <v>1411.83</v>
      </c>
      <c r="HP96" s="175">
        <v>178.41</v>
      </c>
      <c r="HQ96" s="175">
        <v>0</v>
      </c>
      <c r="HR96" s="175">
        <v>36638.77</v>
      </c>
      <c r="HS96" s="176">
        <v>4711.51</v>
      </c>
      <c r="HT96" s="8"/>
      <c r="HU96" s="173">
        <f t="shared" si="49"/>
        <v>7.813888888888889</v>
      </c>
      <c r="HV96" s="174">
        <f t="shared" si="50"/>
        <v>9.294444444444444</v>
      </c>
      <c r="HW96" s="202">
        <f t="shared" si="51"/>
        <v>31979.530000000002</v>
      </c>
      <c r="HX96" s="175">
        <f t="shared" si="51"/>
        <v>4107.9400000000005</v>
      </c>
      <c r="HY96" s="210">
        <f t="shared" si="40"/>
        <v>0.22092013888888887</v>
      </c>
      <c r="HZ96" s="175">
        <f t="shared" si="41"/>
        <v>888.8615624999993</v>
      </c>
      <c r="IA96" s="183">
        <f t="shared" si="52"/>
        <v>3422.1170156249973</v>
      </c>
      <c r="IB96" s="194"/>
      <c r="IC96" s="211">
        <f t="shared" si="36"/>
        <v>23600.48</v>
      </c>
      <c r="ID96" s="212">
        <f t="shared" si="42"/>
        <v>20138.87</v>
      </c>
      <c r="IE96" s="175">
        <f>FH96</f>
        <v>3034.86</v>
      </c>
      <c r="IF96" s="176">
        <f t="shared" si="43"/>
        <v>2593.0600000000004</v>
      </c>
      <c r="IG96" s="175"/>
      <c r="IH96" s="211">
        <f t="shared" si="44"/>
        <v>652.7149999999997</v>
      </c>
      <c r="II96" s="176">
        <f t="shared" si="45"/>
        <v>553.6384374999993</v>
      </c>
    </row>
    <row r="97" spans="1:243" s="171" customFormat="1" ht="12.75">
      <c r="A97" s="171" t="s">
        <v>45</v>
      </c>
      <c r="B97" s="172" t="s">
        <v>148</v>
      </c>
      <c r="C97" s="171">
        <v>6</v>
      </c>
      <c r="D97" s="173">
        <v>9.3</v>
      </c>
      <c r="E97" s="174">
        <v>10.1</v>
      </c>
      <c r="F97" s="175">
        <v>1011.4</v>
      </c>
      <c r="G97" s="175">
        <v>108.9</v>
      </c>
      <c r="H97" s="175">
        <v>1958</v>
      </c>
      <c r="I97" s="175"/>
      <c r="J97" s="176">
        <v>883.8</v>
      </c>
      <c r="K97" s="173">
        <v>9.4</v>
      </c>
      <c r="L97" s="174">
        <v>10.1</v>
      </c>
      <c r="M97" s="175">
        <v>1560.6</v>
      </c>
      <c r="N97" s="175">
        <v>166.2</v>
      </c>
      <c r="O97" s="175">
        <v>2403</v>
      </c>
      <c r="P97" s="175"/>
      <c r="Q97" s="176">
        <v>1050.9</v>
      </c>
      <c r="R97" s="177"/>
      <c r="S97" s="2"/>
      <c r="T97" s="175"/>
      <c r="U97" s="175"/>
      <c r="V97" s="175"/>
      <c r="W97" s="175"/>
      <c r="X97" s="176"/>
      <c r="Y97" s="173">
        <v>9.5</v>
      </c>
      <c r="Z97" s="174">
        <v>10.2</v>
      </c>
      <c r="AA97" s="175">
        <v>3058</v>
      </c>
      <c r="AB97" s="175"/>
      <c r="AC97" s="175">
        <v>5063</v>
      </c>
      <c r="AD97" s="175"/>
      <c r="AE97" s="176"/>
      <c r="AF97" s="177"/>
      <c r="AG97" s="2"/>
      <c r="AH97" s="2"/>
      <c r="AI97" s="2"/>
      <c r="AJ97" s="2"/>
      <c r="AK97" s="2"/>
      <c r="AL97" s="178"/>
      <c r="AM97" s="173"/>
      <c r="AN97" s="174"/>
      <c r="AO97" s="175"/>
      <c r="AP97" s="175"/>
      <c r="AQ97" s="175"/>
      <c r="AR97" s="175"/>
      <c r="AS97" s="176"/>
      <c r="AT97" s="179">
        <v>9.69</v>
      </c>
      <c r="AU97" s="180">
        <v>10.34</v>
      </c>
      <c r="AV97" s="175">
        <v>5200.11</v>
      </c>
      <c r="AW97" s="175">
        <v>536.82</v>
      </c>
      <c r="AX97" s="175">
        <v>1772.27</v>
      </c>
      <c r="AY97" s="175">
        <v>13574.87</v>
      </c>
      <c r="AZ97" s="176">
        <v>1423.13</v>
      </c>
      <c r="BA97" s="179">
        <v>9.91</v>
      </c>
      <c r="BB97" s="180">
        <v>10.42</v>
      </c>
      <c r="BC97" s="175">
        <v>1399</v>
      </c>
      <c r="BD97" s="175">
        <v>141</v>
      </c>
      <c r="BE97" s="175">
        <v>1706</v>
      </c>
      <c r="BF97" s="175">
        <v>14974</v>
      </c>
      <c r="BG97" s="176">
        <v>1564</v>
      </c>
      <c r="BH97" s="179">
        <v>9.62</v>
      </c>
      <c r="BI97" s="180">
        <v>10.1</v>
      </c>
      <c r="BJ97" s="175">
        <v>1287</v>
      </c>
      <c r="BK97" s="175">
        <v>133</v>
      </c>
      <c r="BL97" s="175">
        <v>1753</v>
      </c>
      <c r="BM97" s="175">
        <v>16261</v>
      </c>
      <c r="BN97" s="176">
        <v>1699</v>
      </c>
      <c r="BO97" s="179">
        <v>9.53</v>
      </c>
      <c r="BP97" s="180">
        <v>10.09</v>
      </c>
      <c r="BQ97" s="175">
        <v>1531</v>
      </c>
      <c r="BR97" s="175">
        <v>160</v>
      </c>
      <c r="BS97" s="175">
        <v>1713</v>
      </c>
      <c r="BT97" s="175">
        <v>17793</v>
      </c>
      <c r="BU97" s="175">
        <v>1860</v>
      </c>
      <c r="BV97" s="179">
        <v>9.16</v>
      </c>
      <c r="BW97" s="180">
        <v>9.76</v>
      </c>
      <c r="BX97" s="175">
        <v>814</v>
      </c>
      <c r="BY97" s="175">
        <v>88</v>
      </c>
      <c r="BZ97" s="181">
        <v>1832</v>
      </c>
      <c r="CA97" s="175">
        <v>18607</v>
      </c>
      <c r="CB97" s="176">
        <v>1949</v>
      </c>
      <c r="CC97" s="175"/>
      <c r="CD97" s="182">
        <f t="shared" si="39"/>
        <v>15861.11</v>
      </c>
      <c r="CE97" s="175">
        <f t="shared" si="39"/>
        <v>1333.92</v>
      </c>
      <c r="CF97" s="174">
        <f t="shared" si="56"/>
        <v>11.890600635720283</v>
      </c>
      <c r="CG97" s="175">
        <f t="shared" si="46"/>
        <v>1309.5983333333334</v>
      </c>
      <c r="CH97" s="183">
        <f t="shared" si="47"/>
        <v>4976.473666666667</v>
      </c>
      <c r="CI97" s="8"/>
      <c r="CJ97" s="179">
        <v>9.48</v>
      </c>
      <c r="CK97" s="180">
        <v>10.02</v>
      </c>
      <c r="CL97" s="175">
        <v>1067.73</v>
      </c>
      <c r="CM97" s="175">
        <v>112.6</v>
      </c>
      <c r="CN97" s="181">
        <v>1848.78</v>
      </c>
      <c r="CO97" s="175">
        <v>19675.62</v>
      </c>
      <c r="CP97" s="176">
        <v>2062.62</v>
      </c>
      <c r="CQ97" s="179"/>
      <c r="CR97" s="180"/>
      <c r="CS97" s="175"/>
      <c r="CT97" s="175"/>
      <c r="CU97" s="181"/>
      <c r="CV97" s="175"/>
      <c r="CW97" s="176"/>
      <c r="CX97" s="179">
        <v>9.58</v>
      </c>
      <c r="CY97" s="180">
        <v>10.09</v>
      </c>
      <c r="CZ97" s="175">
        <v>1655.94</v>
      </c>
      <c r="DA97" s="175">
        <v>172.92</v>
      </c>
      <c r="DB97" s="175">
        <v>1925</v>
      </c>
      <c r="DC97" s="175">
        <v>21331.46</v>
      </c>
      <c r="DD97" s="176">
        <v>71.91</v>
      </c>
      <c r="DE97" s="173">
        <v>9.5</v>
      </c>
      <c r="DF97" s="174">
        <v>9.94</v>
      </c>
      <c r="DG97" s="175">
        <v>1386.99</v>
      </c>
      <c r="DH97" s="175">
        <v>145.96</v>
      </c>
      <c r="DI97" s="175">
        <v>1899</v>
      </c>
      <c r="DJ97" s="175">
        <v>22718.46</v>
      </c>
      <c r="DK97" s="176">
        <v>2382.43</v>
      </c>
      <c r="DL97" s="173">
        <v>9.5</v>
      </c>
      <c r="DM97" s="174">
        <v>9.94</v>
      </c>
      <c r="DN97" s="175">
        <v>1386.99</v>
      </c>
      <c r="DO97" s="175">
        <v>145.96</v>
      </c>
      <c r="DP97" s="175">
        <v>1899</v>
      </c>
      <c r="DQ97" s="175">
        <v>22718.46</v>
      </c>
      <c r="DR97" s="176">
        <v>2382.43</v>
      </c>
      <c r="DS97" s="185"/>
      <c r="DT97" s="8"/>
      <c r="DU97" s="8"/>
      <c r="DV97" s="8"/>
      <c r="DW97" s="8"/>
      <c r="DX97" s="8"/>
      <c r="DY97" s="186"/>
      <c r="DZ97" s="185"/>
      <c r="EA97" s="8"/>
      <c r="EB97" s="8"/>
      <c r="EC97" s="8"/>
      <c r="ED97" s="8"/>
      <c r="EE97" s="8"/>
      <c r="EF97" s="186"/>
      <c r="EG97" s="173">
        <v>8.94</v>
      </c>
      <c r="EH97" s="174">
        <v>9.57</v>
      </c>
      <c r="EI97" s="175">
        <v>1648.09</v>
      </c>
      <c r="EJ97" s="175">
        <v>184.38</v>
      </c>
      <c r="EK97" s="175">
        <v>3109</v>
      </c>
      <c r="EL97" s="175">
        <v>24366.62</v>
      </c>
      <c r="EM97" s="176">
        <v>2567.65</v>
      </c>
      <c r="EN97" s="174">
        <v>8.78</v>
      </c>
      <c r="EO97" s="174">
        <v>9.54</v>
      </c>
      <c r="EP97" s="175">
        <v>1104.3</v>
      </c>
      <c r="EQ97" s="175">
        <v>125.78</v>
      </c>
      <c r="ER97" s="175">
        <v>0</v>
      </c>
      <c r="ES97" s="175">
        <v>25470.83</v>
      </c>
      <c r="ET97" s="175">
        <v>2693.97</v>
      </c>
      <c r="EU97" s="208"/>
      <c r="EV97" s="209"/>
      <c r="EW97" s="8"/>
      <c r="EX97" s="8"/>
      <c r="EY97" s="8"/>
      <c r="EZ97" s="8"/>
      <c r="FA97" s="186"/>
      <c r="FB97" s="173">
        <v>8.49</v>
      </c>
      <c r="FC97" s="174">
        <v>9.46</v>
      </c>
      <c r="FD97" s="175">
        <v>1109.17</v>
      </c>
      <c r="FE97" s="175">
        <v>130.54</v>
      </c>
      <c r="FF97" s="175">
        <v>0</v>
      </c>
      <c r="FG97" s="175">
        <v>26588.54</v>
      </c>
      <c r="FH97" s="175">
        <v>2825.54</v>
      </c>
      <c r="FI97" s="173">
        <v>8.37</v>
      </c>
      <c r="FJ97" s="174">
        <v>9.56</v>
      </c>
      <c r="FK97" s="175">
        <v>713.68</v>
      </c>
      <c r="FL97" s="175">
        <v>85.28</v>
      </c>
      <c r="FM97" s="175">
        <v>0</v>
      </c>
      <c r="FN97" s="175">
        <v>28064.1</v>
      </c>
      <c r="FO97" s="176">
        <v>3002.38</v>
      </c>
      <c r="FP97" s="8"/>
      <c r="FQ97" s="182">
        <f t="shared" si="65"/>
        <v>10072.89</v>
      </c>
      <c r="FR97" s="175">
        <f t="shared" si="65"/>
        <v>1103.42</v>
      </c>
      <c r="FS97" s="174">
        <f t="shared" si="53"/>
        <v>9.128790487756248</v>
      </c>
      <c r="FT97" s="175">
        <f t="shared" si="54"/>
        <v>575.3949999999998</v>
      </c>
      <c r="FU97" s="183">
        <f t="shared" si="48"/>
        <v>2244.040499999999</v>
      </c>
      <c r="FV97" s="8"/>
      <c r="FW97" s="173">
        <v>8.41</v>
      </c>
      <c r="FX97" s="174">
        <v>9.82</v>
      </c>
      <c r="FY97" s="175">
        <v>1067</v>
      </c>
      <c r="FZ97" s="175">
        <v>126.82</v>
      </c>
      <c r="GA97" s="175">
        <v>0</v>
      </c>
      <c r="GB97" s="175">
        <v>29131.05</v>
      </c>
      <c r="GC97" s="176">
        <v>3130.18</v>
      </c>
      <c r="GD97" s="173">
        <v>7.83</v>
      </c>
      <c r="GE97" s="174">
        <v>9.11</v>
      </c>
      <c r="GF97" s="175">
        <v>1103.04</v>
      </c>
      <c r="GG97" s="175">
        <v>140.79</v>
      </c>
      <c r="GH97" s="175"/>
      <c r="GI97" s="175">
        <v>30233.99</v>
      </c>
      <c r="GJ97" s="175">
        <v>3271.87</v>
      </c>
      <c r="GK97" s="173">
        <v>7.88</v>
      </c>
      <c r="GL97" s="174">
        <v>9.05</v>
      </c>
      <c r="GM97" s="175">
        <v>878.46</v>
      </c>
      <c r="GN97" s="175">
        <v>111.41</v>
      </c>
      <c r="GO97" s="175">
        <v>0</v>
      </c>
      <c r="GP97" s="175">
        <v>31112.49</v>
      </c>
      <c r="GQ97" s="176">
        <v>3383.94</v>
      </c>
      <c r="GR97" s="208"/>
      <c r="GS97" s="209"/>
      <c r="GT97" s="8"/>
      <c r="GU97" s="8"/>
      <c r="GV97" s="8"/>
      <c r="GW97" s="8"/>
      <c r="GX97" s="8"/>
      <c r="GY97" s="185"/>
      <c r="GZ97" s="8"/>
      <c r="HA97" s="8"/>
      <c r="HB97" s="8"/>
      <c r="HC97" s="8"/>
      <c r="HD97" s="8"/>
      <c r="HE97" s="186"/>
      <c r="HF97" s="173">
        <v>9.1</v>
      </c>
      <c r="HG97" s="175">
        <v>9.85</v>
      </c>
      <c r="HH97" s="175">
        <v>2049.46</v>
      </c>
      <c r="HI97" s="175">
        <v>255.3</v>
      </c>
      <c r="HJ97" s="175">
        <v>0</v>
      </c>
      <c r="HK97" s="175">
        <v>34226.58</v>
      </c>
      <c r="HL97" s="174">
        <v>3735.73</v>
      </c>
      <c r="HM97" s="173">
        <v>9.61</v>
      </c>
      <c r="HN97" s="174">
        <v>10.46</v>
      </c>
      <c r="HO97" s="174">
        <v>769.66</v>
      </c>
      <c r="HP97" s="174">
        <v>80.5</v>
      </c>
      <c r="HQ97" s="174">
        <v>0</v>
      </c>
      <c r="HR97" s="175">
        <v>34996.25</v>
      </c>
      <c r="HS97" s="267">
        <v>3816.37</v>
      </c>
      <c r="HT97" s="8"/>
      <c r="HU97" s="173">
        <f t="shared" si="49"/>
        <v>9.122857142857143</v>
      </c>
      <c r="HV97" s="174">
        <f t="shared" si="50"/>
        <v>9.88190476190476</v>
      </c>
      <c r="HW97" s="202">
        <f t="shared" si="51"/>
        <v>31801.620000000003</v>
      </c>
      <c r="HX97" s="175">
        <f t="shared" si="51"/>
        <v>3152.16</v>
      </c>
      <c r="HY97" s="210">
        <f t="shared" si="40"/>
        <v>0.5204761904761904</v>
      </c>
      <c r="HZ97" s="175">
        <f t="shared" si="41"/>
        <v>2148.1100000000006</v>
      </c>
      <c r="IA97" s="183">
        <f t="shared" si="52"/>
        <v>8270.223500000002</v>
      </c>
      <c r="IB97" s="194"/>
      <c r="IC97" s="211">
        <f t="shared" si="36"/>
        <v>26588.54</v>
      </c>
      <c r="ID97" s="212">
        <f t="shared" si="42"/>
        <v>25934</v>
      </c>
      <c r="IE97" s="175">
        <f aca="true" t="shared" si="68" ref="IE97:IE110">FO97</f>
        <v>3002.38</v>
      </c>
      <c r="IF97" s="176">
        <f t="shared" si="43"/>
        <v>2437.34</v>
      </c>
      <c r="IG97" s="175"/>
      <c r="IH97" s="211">
        <f t="shared" si="44"/>
        <v>1429.043333333333</v>
      </c>
      <c r="II97" s="176">
        <f t="shared" si="45"/>
        <v>1884.9933333333329</v>
      </c>
    </row>
    <row r="98" spans="1:243" s="171" customFormat="1" ht="12.75">
      <c r="A98" s="171" t="s">
        <v>45</v>
      </c>
      <c r="B98" s="172" t="s">
        <v>149</v>
      </c>
      <c r="C98" s="171">
        <v>6</v>
      </c>
      <c r="D98" s="173"/>
      <c r="E98" s="174"/>
      <c r="F98" s="175"/>
      <c r="G98" s="175"/>
      <c r="H98" s="175"/>
      <c r="I98" s="175"/>
      <c r="J98" s="176"/>
      <c r="K98" s="173"/>
      <c r="L98" s="174"/>
      <c r="M98" s="175"/>
      <c r="N98" s="175"/>
      <c r="O98" s="175"/>
      <c r="P98" s="175"/>
      <c r="Q98" s="176"/>
      <c r="R98" s="177"/>
      <c r="S98" s="2"/>
      <c r="T98" s="175"/>
      <c r="U98" s="175"/>
      <c r="V98" s="175"/>
      <c r="W98" s="175"/>
      <c r="X98" s="176"/>
      <c r="Y98" s="173"/>
      <c r="Z98" s="174"/>
      <c r="AA98" s="175"/>
      <c r="AB98" s="175"/>
      <c r="AC98" s="175"/>
      <c r="AD98" s="175"/>
      <c r="AE98" s="176"/>
      <c r="AF98" s="177"/>
      <c r="AG98" s="2"/>
      <c r="AH98" s="2"/>
      <c r="AI98" s="2"/>
      <c r="AJ98" s="2"/>
      <c r="AK98" s="2"/>
      <c r="AL98" s="178"/>
      <c r="AM98" s="173"/>
      <c r="AN98" s="174"/>
      <c r="AO98" s="175"/>
      <c r="AP98" s="175"/>
      <c r="AQ98" s="175"/>
      <c r="AR98" s="175"/>
      <c r="AS98" s="176"/>
      <c r="AT98" s="179">
        <v>8.96</v>
      </c>
      <c r="AU98" s="180">
        <v>9.64</v>
      </c>
      <c r="AV98" s="175">
        <v>2761.52</v>
      </c>
      <c r="AW98" s="175">
        <v>308.25</v>
      </c>
      <c r="AX98" s="175">
        <v>2195</v>
      </c>
      <c r="AY98" s="175">
        <v>2761.48</v>
      </c>
      <c r="AZ98" s="176">
        <v>309.58</v>
      </c>
      <c r="BA98" s="179">
        <v>9.28</v>
      </c>
      <c r="BB98" s="180">
        <v>10.02</v>
      </c>
      <c r="BC98" s="175">
        <v>1464</v>
      </c>
      <c r="BD98" s="175">
        <v>157</v>
      </c>
      <c r="BE98" s="175">
        <v>2743</v>
      </c>
      <c r="BF98" s="175">
        <v>4225</v>
      </c>
      <c r="BG98" s="176">
        <v>468</v>
      </c>
      <c r="BH98" s="179">
        <v>9.34</v>
      </c>
      <c r="BI98" s="180">
        <v>10.15</v>
      </c>
      <c r="BJ98" s="175">
        <v>1326</v>
      </c>
      <c r="BK98" s="175">
        <v>141</v>
      </c>
      <c r="BL98" s="175">
        <v>2575</v>
      </c>
      <c r="BM98" s="175">
        <v>5552</v>
      </c>
      <c r="BN98" s="176">
        <v>610</v>
      </c>
      <c r="BO98" s="179">
        <v>9.07</v>
      </c>
      <c r="BP98" s="180">
        <v>10.05</v>
      </c>
      <c r="BQ98" s="175">
        <v>1632</v>
      </c>
      <c r="BR98" s="175">
        <v>179</v>
      </c>
      <c r="BS98" s="175">
        <v>2327</v>
      </c>
      <c r="BT98" s="175">
        <v>7184</v>
      </c>
      <c r="BU98" s="175">
        <v>791</v>
      </c>
      <c r="BV98" s="179">
        <v>8.99</v>
      </c>
      <c r="BW98" s="180">
        <v>9.99</v>
      </c>
      <c r="BX98" s="175">
        <v>729</v>
      </c>
      <c r="BY98" s="175">
        <v>81</v>
      </c>
      <c r="BZ98" s="181">
        <v>2335</v>
      </c>
      <c r="CA98" s="175">
        <v>7913</v>
      </c>
      <c r="CB98" s="176">
        <v>872</v>
      </c>
      <c r="CC98" s="175"/>
      <c r="CD98" s="182">
        <f t="shared" si="39"/>
        <v>7912.52</v>
      </c>
      <c r="CE98" s="175">
        <f t="shared" si="39"/>
        <v>866.25</v>
      </c>
      <c r="CF98" s="174">
        <f t="shared" si="56"/>
        <v>9.134222222222222</v>
      </c>
      <c r="CG98" s="175">
        <f t="shared" si="46"/>
        <v>452.50333333333333</v>
      </c>
      <c r="CH98" s="183">
        <f t="shared" si="47"/>
        <v>1719.5126666666665</v>
      </c>
      <c r="CI98" s="8"/>
      <c r="CJ98" s="179">
        <v>9.15</v>
      </c>
      <c r="CK98" s="180">
        <v>10.32</v>
      </c>
      <c r="CL98" s="175">
        <v>2210</v>
      </c>
      <c r="CM98" s="175">
        <v>241.54</v>
      </c>
      <c r="CN98" s="181">
        <v>2055</v>
      </c>
      <c r="CO98" s="175">
        <v>10123</v>
      </c>
      <c r="CP98" s="176">
        <v>1115</v>
      </c>
      <c r="CQ98" s="179">
        <v>9.39</v>
      </c>
      <c r="CR98" s="180">
        <v>10.42</v>
      </c>
      <c r="CS98" s="175">
        <v>1251.58</v>
      </c>
      <c r="CT98" s="175">
        <v>133.34</v>
      </c>
      <c r="CU98" s="181">
        <v>2042</v>
      </c>
      <c r="CV98" s="175">
        <v>11375.02</v>
      </c>
      <c r="CW98" s="176">
        <v>1249.34</v>
      </c>
      <c r="CX98" s="179">
        <v>9.75</v>
      </c>
      <c r="CY98" s="180">
        <v>10.59</v>
      </c>
      <c r="CZ98" s="175">
        <v>1576.6</v>
      </c>
      <c r="DA98" s="175">
        <v>161.67</v>
      </c>
      <c r="DB98" s="175">
        <v>2119</v>
      </c>
      <c r="DC98" s="175">
        <v>12951.56</v>
      </c>
      <c r="DD98" s="176">
        <v>1411.91</v>
      </c>
      <c r="DE98" s="173">
        <v>9.34</v>
      </c>
      <c r="DF98" s="174">
        <v>10.11</v>
      </c>
      <c r="DG98" s="175">
        <v>1348.49</v>
      </c>
      <c r="DH98" s="175">
        <v>144.3</v>
      </c>
      <c r="DI98" s="175">
        <v>2238</v>
      </c>
      <c r="DJ98" s="175">
        <v>14300.02</v>
      </c>
      <c r="DK98" s="176">
        <v>1556.8</v>
      </c>
      <c r="DL98" s="173">
        <v>9.34</v>
      </c>
      <c r="DM98" s="174">
        <v>10.11</v>
      </c>
      <c r="DN98" s="175">
        <v>1348.49</v>
      </c>
      <c r="DO98" s="175">
        <v>144.3</v>
      </c>
      <c r="DP98" s="175">
        <v>2238</v>
      </c>
      <c r="DQ98" s="175">
        <v>14300.02</v>
      </c>
      <c r="DR98" s="176">
        <v>1556.8</v>
      </c>
      <c r="DS98" s="185"/>
      <c r="DT98" s="8"/>
      <c r="DU98" s="8"/>
      <c r="DV98" s="8"/>
      <c r="DW98" s="8"/>
      <c r="DX98" s="8"/>
      <c r="DY98" s="186"/>
      <c r="DZ98" s="185"/>
      <c r="EA98" s="8"/>
      <c r="EB98" s="8"/>
      <c r="EC98" s="8"/>
      <c r="ED98" s="8"/>
      <c r="EE98" s="8"/>
      <c r="EF98" s="186"/>
      <c r="EG98" s="173">
        <v>8.96</v>
      </c>
      <c r="EH98" s="174">
        <v>9.64</v>
      </c>
      <c r="EI98" s="175">
        <v>2761.52</v>
      </c>
      <c r="EJ98" s="175">
        <v>308.25</v>
      </c>
      <c r="EK98" s="175">
        <v>2195</v>
      </c>
      <c r="EL98" s="175">
        <v>2761.48</v>
      </c>
      <c r="EM98" s="176">
        <v>309.58</v>
      </c>
      <c r="EN98" s="174">
        <v>9.1</v>
      </c>
      <c r="EO98" s="174">
        <v>10.03</v>
      </c>
      <c r="EP98" s="175">
        <v>1610.88</v>
      </c>
      <c r="EQ98" s="175">
        <v>177</v>
      </c>
      <c r="ER98" s="175">
        <v>0</v>
      </c>
      <c r="ES98" s="175">
        <v>18049.62</v>
      </c>
      <c r="ET98" s="175">
        <v>1971.63</v>
      </c>
      <c r="EU98" s="208"/>
      <c r="EV98" s="209"/>
      <c r="EW98" s="8"/>
      <c r="EX98" s="8"/>
      <c r="EY98" s="8"/>
      <c r="EZ98" s="8"/>
      <c r="FA98" s="186"/>
      <c r="FB98" s="173">
        <v>8.99</v>
      </c>
      <c r="FC98" s="174">
        <v>10.06</v>
      </c>
      <c r="FD98" s="175">
        <v>1151.15</v>
      </c>
      <c r="FE98" s="175">
        <v>128.02</v>
      </c>
      <c r="FF98" s="175">
        <v>0</v>
      </c>
      <c r="FG98" s="175">
        <v>20927.76</v>
      </c>
      <c r="FH98" s="175">
        <v>2293.3</v>
      </c>
      <c r="FI98" s="173">
        <v>8.8</v>
      </c>
      <c r="FJ98" s="174">
        <v>9.97</v>
      </c>
      <c r="FK98" s="175">
        <v>1070.76</v>
      </c>
      <c r="FL98" s="175">
        <v>121.59</v>
      </c>
      <c r="FM98" s="175">
        <v>0</v>
      </c>
      <c r="FN98" s="175">
        <v>21998.52</v>
      </c>
      <c r="FO98" s="176">
        <v>2415.36</v>
      </c>
      <c r="FP98" s="8"/>
      <c r="FQ98" s="182">
        <f t="shared" si="65"/>
        <v>14329.470000000001</v>
      </c>
      <c r="FR98" s="175">
        <f t="shared" si="65"/>
        <v>1560.0099999999998</v>
      </c>
      <c r="FS98" s="174">
        <f t="shared" si="53"/>
        <v>9.185498810905061</v>
      </c>
      <c r="FT98" s="175">
        <f t="shared" si="54"/>
        <v>828.2350000000006</v>
      </c>
      <c r="FU98" s="183">
        <f t="shared" si="48"/>
        <v>3230.1165000000024</v>
      </c>
      <c r="FV98" s="8"/>
      <c r="FW98" s="173">
        <v>8.71</v>
      </c>
      <c r="FX98" s="174">
        <v>9.8</v>
      </c>
      <c r="FY98" s="175">
        <v>1647.59</v>
      </c>
      <c r="FZ98" s="175">
        <v>189.06</v>
      </c>
      <c r="GA98" s="175">
        <v>0</v>
      </c>
      <c r="GB98" s="175">
        <v>23646.01</v>
      </c>
      <c r="GC98" s="176">
        <v>2605.34</v>
      </c>
      <c r="GD98" s="173">
        <v>8.53</v>
      </c>
      <c r="GE98" s="174">
        <v>9.65</v>
      </c>
      <c r="GF98" s="175">
        <v>1730.11</v>
      </c>
      <c r="GG98" s="175">
        <v>202.84</v>
      </c>
      <c r="GH98" s="175"/>
      <c r="GI98" s="175">
        <v>25376.09</v>
      </c>
      <c r="GJ98" s="175">
        <v>2809.04</v>
      </c>
      <c r="GK98" s="173">
        <v>8.72</v>
      </c>
      <c r="GL98" s="174">
        <v>9.94</v>
      </c>
      <c r="GM98" s="175">
        <v>1231.12</v>
      </c>
      <c r="GN98" s="175">
        <v>141.14</v>
      </c>
      <c r="GO98" s="175">
        <v>0</v>
      </c>
      <c r="GP98" s="175">
        <v>26607.14</v>
      </c>
      <c r="GQ98" s="176">
        <v>2951.09</v>
      </c>
      <c r="GR98" s="185"/>
      <c r="GS98" s="8"/>
      <c r="GT98" s="8"/>
      <c r="GU98" s="8"/>
      <c r="GV98" s="8"/>
      <c r="GW98" s="8"/>
      <c r="GX98" s="8"/>
      <c r="GY98" s="185"/>
      <c r="GZ98" s="8"/>
      <c r="HA98" s="8"/>
      <c r="HB98" s="8"/>
      <c r="HC98" s="8"/>
      <c r="HD98" s="8"/>
      <c r="HE98" s="186"/>
      <c r="HF98" s="173">
        <v>9.36</v>
      </c>
      <c r="HG98" s="175">
        <v>10.15</v>
      </c>
      <c r="HH98" s="175">
        <v>3092.01</v>
      </c>
      <c r="HI98" s="175">
        <v>330.2</v>
      </c>
      <c r="HJ98" s="175">
        <v>0</v>
      </c>
      <c r="HK98" s="175">
        <v>31258.49</v>
      </c>
      <c r="HL98" s="174">
        <v>3453.88</v>
      </c>
      <c r="HM98" s="173">
        <v>9.13</v>
      </c>
      <c r="HN98" s="174">
        <v>9.84</v>
      </c>
      <c r="HO98" s="174">
        <v>1148.72</v>
      </c>
      <c r="HP98" s="174">
        <v>125.87</v>
      </c>
      <c r="HQ98" s="174">
        <v>0</v>
      </c>
      <c r="HR98" s="175">
        <v>32407.16</v>
      </c>
      <c r="HS98" s="267">
        <v>3580.37</v>
      </c>
      <c r="HT98" s="8"/>
      <c r="HU98" s="173">
        <f t="shared" si="49"/>
        <v>9.100526315789475</v>
      </c>
      <c r="HV98" s="174">
        <f t="shared" si="50"/>
        <v>10.025263157894738</v>
      </c>
      <c r="HW98" s="202">
        <f t="shared" si="51"/>
        <v>31091.540000000005</v>
      </c>
      <c r="HX98" s="175">
        <f t="shared" si="51"/>
        <v>3415.37</v>
      </c>
      <c r="HY98" s="210">
        <f t="shared" si="40"/>
        <v>0.5167543859649125</v>
      </c>
      <c r="HZ98" s="175">
        <f t="shared" si="41"/>
        <v>1766.5533333333342</v>
      </c>
      <c r="IA98" s="183">
        <f t="shared" si="52"/>
        <v>6801.230333333337</v>
      </c>
      <c r="IB98" s="194"/>
      <c r="IC98" s="211">
        <f t="shared" si="36"/>
        <v>20927.76</v>
      </c>
      <c r="ID98" s="212">
        <f t="shared" si="42"/>
        <v>22241.99</v>
      </c>
      <c r="IE98" s="175">
        <f t="shared" si="68"/>
        <v>2415.36</v>
      </c>
      <c r="IF98" s="176">
        <f t="shared" si="43"/>
        <v>2426.26</v>
      </c>
      <c r="IG98" s="175"/>
      <c r="IH98" s="211">
        <f t="shared" si="44"/>
        <v>1072.5999999999995</v>
      </c>
      <c r="II98" s="176">
        <f t="shared" si="45"/>
        <v>1280.7383333333332</v>
      </c>
    </row>
    <row r="99" spans="1:243" s="171" customFormat="1" ht="12.75">
      <c r="A99" s="171" t="s">
        <v>45</v>
      </c>
      <c r="B99" s="172" t="s">
        <v>150</v>
      </c>
      <c r="C99" s="171">
        <v>6</v>
      </c>
      <c r="D99" s="173"/>
      <c r="E99" s="174"/>
      <c r="F99" s="175"/>
      <c r="G99" s="175"/>
      <c r="H99" s="175"/>
      <c r="I99" s="175"/>
      <c r="J99" s="176"/>
      <c r="K99" s="173"/>
      <c r="L99" s="174"/>
      <c r="M99" s="175"/>
      <c r="N99" s="175"/>
      <c r="O99" s="175"/>
      <c r="P99" s="175"/>
      <c r="Q99" s="176"/>
      <c r="R99" s="177"/>
      <c r="S99" s="2"/>
      <c r="T99" s="175"/>
      <c r="U99" s="175"/>
      <c r="V99" s="175"/>
      <c r="W99" s="175"/>
      <c r="X99" s="176"/>
      <c r="Y99" s="173"/>
      <c r="Z99" s="174"/>
      <c r="AA99" s="175"/>
      <c r="AB99" s="175"/>
      <c r="AC99" s="175"/>
      <c r="AD99" s="175"/>
      <c r="AE99" s="176"/>
      <c r="AF99" s="177"/>
      <c r="AG99" s="2"/>
      <c r="AH99" s="2"/>
      <c r="AI99" s="2"/>
      <c r="AJ99" s="2"/>
      <c r="AK99" s="2"/>
      <c r="AL99" s="178"/>
      <c r="AM99" s="173"/>
      <c r="AN99" s="174"/>
      <c r="AO99" s="175"/>
      <c r="AP99" s="175"/>
      <c r="AQ99" s="175"/>
      <c r="AR99" s="175"/>
      <c r="AS99" s="176"/>
      <c r="AT99" s="179">
        <v>9</v>
      </c>
      <c r="AU99" s="180">
        <v>9.64</v>
      </c>
      <c r="AV99" s="175">
        <v>1995.82</v>
      </c>
      <c r="AW99" s="175">
        <v>221.74</v>
      </c>
      <c r="AX99" s="175">
        <v>1852.87</v>
      </c>
      <c r="AY99" s="175">
        <v>1995.68</v>
      </c>
      <c r="AZ99" s="176">
        <v>233.07</v>
      </c>
      <c r="BA99" s="179">
        <v>9.26</v>
      </c>
      <c r="BB99" s="180">
        <v>9.97</v>
      </c>
      <c r="BC99" s="175">
        <v>1323</v>
      </c>
      <c r="BD99" s="175">
        <v>142</v>
      </c>
      <c r="BE99" s="175">
        <v>2259</v>
      </c>
      <c r="BF99" s="175">
        <v>3318</v>
      </c>
      <c r="BG99" s="176">
        <v>366</v>
      </c>
      <c r="BH99" s="179">
        <v>9.17</v>
      </c>
      <c r="BI99" s="180">
        <v>9.91</v>
      </c>
      <c r="BJ99" s="175">
        <v>1141</v>
      </c>
      <c r="BK99" s="175">
        <v>124</v>
      </c>
      <c r="BL99" s="175">
        <v>2289</v>
      </c>
      <c r="BM99" s="175">
        <v>4460</v>
      </c>
      <c r="BN99" s="176">
        <v>491</v>
      </c>
      <c r="BO99" s="179">
        <v>9</v>
      </c>
      <c r="BP99" s="180">
        <v>9.97</v>
      </c>
      <c r="BQ99" s="175">
        <v>1472</v>
      </c>
      <c r="BR99" s="175">
        <v>163</v>
      </c>
      <c r="BS99" s="175">
        <v>2171</v>
      </c>
      <c r="BT99" s="175">
        <v>5932</v>
      </c>
      <c r="BU99" s="175">
        <v>655</v>
      </c>
      <c r="BV99" s="179">
        <v>8.77</v>
      </c>
      <c r="BW99" s="180">
        <v>9.74</v>
      </c>
      <c r="BX99" s="175">
        <v>668</v>
      </c>
      <c r="BY99" s="175">
        <v>76</v>
      </c>
      <c r="BZ99" s="181">
        <v>2245</v>
      </c>
      <c r="CA99" s="175">
        <v>6600</v>
      </c>
      <c r="CB99" s="176">
        <v>732</v>
      </c>
      <c r="CC99" s="175"/>
      <c r="CD99" s="182">
        <f t="shared" si="39"/>
        <v>6599.82</v>
      </c>
      <c r="CE99" s="175">
        <f t="shared" si="39"/>
        <v>726.74</v>
      </c>
      <c r="CF99" s="174">
        <f t="shared" si="56"/>
        <v>9.081404628890661</v>
      </c>
      <c r="CG99" s="175">
        <f t="shared" si="46"/>
        <v>373.23</v>
      </c>
      <c r="CH99" s="183">
        <f t="shared" si="47"/>
        <v>1418.2740000000001</v>
      </c>
      <c r="CI99" s="8"/>
      <c r="CJ99" s="179">
        <v>8.97</v>
      </c>
      <c r="CK99" s="180">
        <v>9.91</v>
      </c>
      <c r="CL99" s="175">
        <v>2042</v>
      </c>
      <c r="CM99" s="175">
        <v>227</v>
      </c>
      <c r="CN99" s="181">
        <v>2174</v>
      </c>
      <c r="CO99" s="175">
        <v>8642</v>
      </c>
      <c r="CP99" s="176">
        <v>961</v>
      </c>
      <c r="CQ99" s="179">
        <v>9.06</v>
      </c>
      <c r="CR99" s="180">
        <v>9.92</v>
      </c>
      <c r="CS99" s="175">
        <v>1178.7</v>
      </c>
      <c r="CT99" s="175">
        <v>130.03</v>
      </c>
      <c r="CU99" s="181">
        <v>2222</v>
      </c>
      <c r="CV99" s="175">
        <v>9821.65</v>
      </c>
      <c r="CW99" s="176">
        <v>1092.25</v>
      </c>
      <c r="CX99" s="179">
        <v>9.31</v>
      </c>
      <c r="CY99" s="180">
        <v>10.15</v>
      </c>
      <c r="CZ99" s="175">
        <v>1453.22</v>
      </c>
      <c r="DA99" s="175">
        <v>156.12</v>
      </c>
      <c r="DB99" s="175">
        <v>2298</v>
      </c>
      <c r="DC99" s="175">
        <v>11274.91</v>
      </c>
      <c r="DD99" s="176">
        <v>1248.85</v>
      </c>
      <c r="DE99" s="173">
        <v>9.53</v>
      </c>
      <c r="DF99" s="174">
        <v>10.38</v>
      </c>
      <c r="DG99" s="175">
        <v>674.62</v>
      </c>
      <c r="DH99" s="175">
        <v>70.76</v>
      </c>
      <c r="DI99" s="175">
        <v>2211</v>
      </c>
      <c r="DJ99" s="175">
        <v>674.6</v>
      </c>
      <c r="DK99" s="176">
        <v>71.06</v>
      </c>
      <c r="DL99" s="173">
        <v>9.53</v>
      </c>
      <c r="DM99" s="174">
        <v>10.38</v>
      </c>
      <c r="DN99" s="175">
        <v>674.62</v>
      </c>
      <c r="DO99" s="175">
        <v>70.76</v>
      </c>
      <c r="DP99" s="175">
        <v>2221</v>
      </c>
      <c r="DQ99" s="175">
        <v>674.6</v>
      </c>
      <c r="DR99" s="176">
        <v>71.06</v>
      </c>
      <c r="DS99" s="185"/>
      <c r="DT99" s="8"/>
      <c r="DU99" s="8"/>
      <c r="DV99" s="8"/>
      <c r="DW99" s="8"/>
      <c r="DX99" s="8"/>
      <c r="DY99" s="186"/>
      <c r="DZ99" s="185"/>
      <c r="EA99" s="8"/>
      <c r="EB99" s="8"/>
      <c r="EC99" s="8"/>
      <c r="ED99" s="8"/>
      <c r="EE99" s="8"/>
      <c r="EF99" s="186"/>
      <c r="EG99" s="173">
        <v>9.28</v>
      </c>
      <c r="EH99" s="174">
        <v>10.07</v>
      </c>
      <c r="EI99" s="175">
        <v>1791.02</v>
      </c>
      <c r="EJ99" s="175">
        <v>193.07</v>
      </c>
      <c r="EK99" s="175">
        <v>2361.22</v>
      </c>
      <c r="EL99" s="175">
        <v>2465.64</v>
      </c>
      <c r="EM99" s="176">
        <v>265.01</v>
      </c>
      <c r="EN99" s="174">
        <v>9.01</v>
      </c>
      <c r="EO99" s="174">
        <v>9.84</v>
      </c>
      <c r="EP99" s="175">
        <v>1351.48</v>
      </c>
      <c r="EQ99" s="175">
        <v>149.9</v>
      </c>
      <c r="ER99" s="175">
        <v>0</v>
      </c>
      <c r="ES99" s="175">
        <v>3817.15</v>
      </c>
      <c r="ET99" s="175">
        <v>415.8</v>
      </c>
      <c r="EU99" s="208"/>
      <c r="EV99" s="209"/>
      <c r="EW99" s="8"/>
      <c r="EX99" s="8"/>
      <c r="EY99" s="8"/>
      <c r="EZ99" s="8"/>
      <c r="FA99" s="186"/>
      <c r="FB99" s="173">
        <v>8.97</v>
      </c>
      <c r="FC99" s="174">
        <v>9.98</v>
      </c>
      <c r="FD99" s="175">
        <v>677.15</v>
      </c>
      <c r="FE99" s="175">
        <v>75.48</v>
      </c>
      <c r="FF99" s="175">
        <v>0</v>
      </c>
      <c r="FG99" s="175">
        <v>5916.09</v>
      </c>
      <c r="FH99" s="175">
        <v>650.36</v>
      </c>
      <c r="FI99" s="173">
        <v>8.81</v>
      </c>
      <c r="FJ99" s="174">
        <v>9.81</v>
      </c>
      <c r="FK99" s="175">
        <v>879.33</v>
      </c>
      <c r="FL99" s="175">
        <v>99.8</v>
      </c>
      <c r="FM99" s="175">
        <v>0</v>
      </c>
      <c r="FN99" s="175">
        <v>6795.41</v>
      </c>
      <c r="FO99" s="176">
        <v>750.83</v>
      </c>
      <c r="FP99" s="8"/>
      <c r="FQ99" s="182">
        <f t="shared" si="65"/>
        <v>10722.14</v>
      </c>
      <c r="FR99" s="175">
        <f t="shared" si="65"/>
        <v>1172.9199999999998</v>
      </c>
      <c r="FS99" s="174">
        <f t="shared" si="53"/>
        <v>9.141407768645774</v>
      </c>
      <c r="FT99" s="175">
        <f t="shared" si="54"/>
        <v>614.1033333333335</v>
      </c>
      <c r="FU99" s="183">
        <f t="shared" si="48"/>
        <v>2395.0030000000006</v>
      </c>
      <c r="FV99" s="8"/>
      <c r="FW99" s="173">
        <v>8.73</v>
      </c>
      <c r="FX99" s="174">
        <v>9.75</v>
      </c>
      <c r="FY99" s="175">
        <v>1356.87</v>
      </c>
      <c r="FZ99" s="175">
        <v>155.41</v>
      </c>
      <c r="GA99" s="175">
        <v>0</v>
      </c>
      <c r="GB99" s="175">
        <v>8152.3</v>
      </c>
      <c r="GC99" s="176">
        <v>907.1</v>
      </c>
      <c r="GD99" s="173">
        <v>8.83</v>
      </c>
      <c r="GE99" s="174">
        <v>9.9</v>
      </c>
      <c r="GF99" s="175">
        <v>1421.33</v>
      </c>
      <c r="GG99" s="175">
        <v>161.04</v>
      </c>
      <c r="GH99" s="175"/>
      <c r="GI99" s="175">
        <v>9573.68</v>
      </c>
      <c r="GJ99" s="175">
        <v>1069.08</v>
      </c>
      <c r="GK99" s="173">
        <v>8.95</v>
      </c>
      <c r="GL99" s="174">
        <v>9.98</v>
      </c>
      <c r="GM99" s="175">
        <v>1015.79</v>
      </c>
      <c r="GN99" s="175">
        <v>113.52</v>
      </c>
      <c r="GO99" s="175">
        <v>0</v>
      </c>
      <c r="GP99" s="175">
        <v>10589.46</v>
      </c>
      <c r="GQ99" s="176">
        <v>1183.32</v>
      </c>
      <c r="GR99" s="208"/>
      <c r="GS99" s="209"/>
      <c r="GT99" s="8"/>
      <c r="GU99" s="8"/>
      <c r="GV99" s="8"/>
      <c r="GW99" s="8"/>
      <c r="GX99" s="8"/>
      <c r="GY99" s="185"/>
      <c r="GZ99" s="8"/>
      <c r="HA99" s="8"/>
      <c r="HB99" s="8"/>
      <c r="HC99" s="8"/>
      <c r="HD99" s="8"/>
      <c r="HE99" s="186"/>
      <c r="HF99" s="173">
        <v>9.74</v>
      </c>
      <c r="HG99" s="175">
        <v>10.47</v>
      </c>
      <c r="HH99" s="175">
        <v>2798.75</v>
      </c>
      <c r="HI99" s="175">
        <v>287.33</v>
      </c>
      <c r="HJ99" s="175">
        <v>0</v>
      </c>
      <c r="HK99" s="175">
        <v>14675.59</v>
      </c>
      <c r="HL99" s="174">
        <v>1607.51</v>
      </c>
      <c r="HM99" s="173">
        <v>9.81</v>
      </c>
      <c r="HN99" s="174">
        <v>10.5</v>
      </c>
      <c r="HO99" s="174">
        <v>1078</v>
      </c>
      <c r="HP99" s="174">
        <v>109.91</v>
      </c>
      <c r="HQ99" s="174">
        <v>0</v>
      </c>
      <c r="HR99" s="175">
        <v>15753.61</v>
      </c>
      <c r="HS99" s="267">
        <v>1717.98</v>
      </c>
      <c r="HT99" s="8"/>
      <c r="HU99" s="173">
        <f t="shared" si="49"/>
        <v>9.143684210526317</v>
      </c>
      <c r="HV99" s="174">
        <f t="shared" si="50"/>
        <v>10.014210526315788</v>
      </c>
      <c r="HW99" s="202">
        <f t="shared" si="51"/>
        <v>24992.7</v>
      </c>
      <c r="HX99" s="175">
        <f t="shared" si="51"/>
        <v>2726.87</v>
      </c>
      <c r="HY99" s="210">
        <f t="shared" si="40"/>
        <v>0.5239473684210528</v>
      </c>
      <c r="HZ99" s="175">
        <f t="shared" si="41"/>
        <v>1438.58</v>
      </c>
      <c r="IA99" s="183">
        <f t="shared" si="52"/>
        <v>5538.532999999999</v>
      </c>
      <c r="IB99" s="194"/>
      <c r="IC99" s="211">
        <f t="shared" si="36"/>
        <v>5916.09</v>
      </c>
      <c r="ID99" s="212">
        <f t="shared" si="42"/>
        <v>17321.96</v>
      </c>
      <c r="IE99" s="175">
        <f t="shared" si="68"/>
        <v>750.83</v>
      </c>
      <c r="IF99" s="176">
        <f t="shared" si="43"/>
        <v>1899.66</v>
      </c>
      <c r="IG99" s="175"/>
      <c r="IH99" s="211">
        <f t="shared" si="44"/>
        <v>235.18499999999995</v>
      </c>
      <c r="II99" s="176">
        <f t="shared" si="45"/>
        <v>987.3333333333333</v>
      </c>
    </row>
    <row r="100" spans="1:243" s="171" customFormat="1" ht="12.75">
      <c r="A100" s="171" t="s">
        <v>45</v>
      </c>
      <c r="B100" s="172" t="s">
        <v>151</v>
      </c>
      <c r="C100" s="171">
        <v>6</v>
      </c>
      <c r="D100" s="173"/>
      <c r="E100" s="174"/>
      <c r="F100" s="175"/>
      <c r="G100" s="175"/>
      <c r="H100" s="175"/>
      <c r="I100" s="175"/>
      <c r="J100" s="176"/>
      <c r="K100" s="173"/>
      <c r="L100" s="174"/>
      <c r="M100" s="175"/>
      <c r="N100" s="175"/>
      <c r="O100" s="175"/>
      <c r="P100" s="175"/>
      <c r="Q100" s="176"/>
      <c r="R100" s="177"/>
      <c r="S100" s="2"/>
      <c r="T100" s="175"/>
      <c r="U100" s="175"/>
      <c r="V100" s="175"/>
      <c r="W100" s="175"/>
      <c r="X100" s="176"/>
      <c r="Y100" s="173"/>
      <c r="Z100" s="174"/>
      <c r="AA100" s="175"/>
      <c r="AB100" s="175"/>
      <c r="AC100" s="175"/>
      <c r="AD100" s="175"/>
      <c r="AE100" s="176"/>
      <c r="AF100" s="177"/>
      <c r="AG100" s="2"/>
      <c r="AH100" s="2"/>
      <c r="AI100" s="2"/>
      <c r="AJ100" s="2"/>
      <c r="AK100" s="2"/>
      <c r="AL100" s="178"/>
      <c r="AM100" s="173"/>
      <c r="AN100" s="174"/>
      <c r="AO100" s="175"/>
      <c r="AP100" s="175"/>
      <c r="AQ100" s="175"/>
      <c r="AR100" s="175"/>
      <c r="AS100" s="176"/>
      <c r="AT100" s="179">
        <v>9.17</v>
      </c>
      <c r="AU100" s="180">
        <v>9.81</v>
      </c>
      <c r="AV100" s="175">
        <v>1287.95</v>
      </c>
      <c r="AW100" s="175">
        <v>140.38</v>
      </c>
      <c r="AX100" s="175">
        <v>1379</v>
      </c>
      <c r="AY100" s="175">
        <v>1287.93</v>
      </c>
      <c r="AZ100" s="176">
        <v>141.33</v>
      </c>
      <c r="BA100" s="179">
        <v>9.25</v>
      </c>
      <c r="BB100" s="180">
        <v>9.87</v>
      </c>
      <c r="BC100" s="175">
        <v>2900</v>
      </c>
      <c r="BD100" s="175">
        <v>313</v>
      </c>
      <c r="BE100" s="175">
        <v>1768</v>
      </c>
      <c r="BF100" s="175">
        <v>2900</v>
      </c>
      <c r="BG100" s="176">
        <v>315</v>
      </c>
      <c r="BH100" s="179">
        <v>9.11</v>
      </c>
      <c r="BI100" s="180">
        <v>9.81</v>
      </c>
      <c r="BJ100" s="175">
        <v>1187</v>
      </c>
      <c r="BK100" s="175">
        <v>130</v>
      </c>
      <c r="BL100" s="175">
        <v>2116</v>
      </c>
      <c r="BM100" s="175">
        <v>4088</v>
      </c>
      <c r="BN100" s="176">
        <v>445</v>
      </c>
      <c r="BO100" s="179">
        <v>8.97</v>
      </c>
      <c r="BP100" s="180">
        <v>9.93</v>
      </c>
      <c r="BQ100" s="175">
        <v>1441</v>
      </c>
      <c r="BR100" s="175">
        <v>160</v>
      </c>
      <c r="BS100" s="175">
        <v>2105</v>
      </c>
      <c r="BT100" s="175">
        <v>5530</v>
      </c>
      <c r="BU100" s="175">
        <v>607</v>
      </c>
      <c r="BV100" s="179">
        <v>9.11</v>
      </c>
      <c r="BW100" s="180">
        <v>10.09</v>
      </c>
      <c r="BX100" s="175">
        <v>644</v>
      </c>
      <c r="BY100" s="175">
        <v>70</v>
      </c>
      <c r="BZ100" s="181">
        <v>2280</v>
      </c>
      <c r="CA100" s="175">
        <v>6174</v>
      </c>
      <c r="CB100" s="176">
        <v>678</v>
      </c>
      <c r="CC100" s="175"/>
      <c r="CD100" s="182">
        <f t="shared" si="39"/>
        <v>7459.95</v>
      </c>
      <c r="CE100" s="175">
        <f t="shared" si="39"/>
        <v>813.38</v>
      </c>
      <c r="CF100" s="174">
        <f t="shared" si="56"/>
        <v>9.171543436032358</v>
      </c>
      <c r="CG100" s="175">
        <f t="shared" si="46"/>
        <v>429.94500000000005</v>
      </c>
      <c r="CH100" s="183">
        <f t="shared" si="47"/>
        <v>1633.7910000000002</v>
      </c>
      <c r="CI100" s="8"/>
      <c r="CJ100" s="179">
        <v>9.08</v>
      </c>
      <c r="CK100" s="180">
        <v>10.22</v>
      </c>
      <c r="CL100" s="175">
        <v>2002</v>
      </c>
      <c r="CM100" s="175">
        <v>220</v>
      </c>
      <c r="CN100" s="181">
        <v>2148</v>
      </c>
      <c r="CO100" s="175">
        <v>8176</v>
      </c>
      <c r="CP100" s="176">
        <v>900</v>
      </c>
      <c r="CQ100" s="179">
        <v>9.33</v>
      </c>
      <c r="CR100" s="180">
        <v>10.32</v>
      </c>
      <c r="CS100" s="175">
        <v>1112.61</v>
      </c>
      <c r="CT100" s="175">
        <v>119.24</v>
      </c>
      <c r="CU100" s="181">
        <v>2128.33</v>
      </c>
      <c r="CV100" s="175">
        <v>9289.33</v>
      </c>
      <c r="CW100" s="176">
        <v>1020.27</v>
      </c>
      <c r="CX100" s="179">
        <v>9.46</v>
      </c>
      <c r="CY100" s="180">
        <v>10.16</v>
      </c>
      <c r="CZ100" s="175">
        <v>1411.21</v>
      </c>
      <c r="DA100" s="175">
        <v>149.12</v>
      </c>
      <c r="DB100" s="175">
        <v>2068</v>
      </c>
      <c r="DC100" s="175">
        <v>10700.61</v>
      </c>
      <c r="DD100" s="176">
        <v>1169.81</v>
      </c>
      <c r="DE100" s="173">
        <v>9.36</v>
      </c>
      <c r="DF100" s="174">
        <v>10.07</v>
      </c>
      <c r="DG100" s="175">
        <v>1203.93</v>
      </c>
      <c r="DH100" s="175">
        <v>128.58</v>
      </c>
      <c r="DI100" s="175">
        <v>2114</v>
      </c>
      <c r="DJ100" s="175">
        <v>11904.5</v>
      </c>
      <c r="DK100" s="176">
        <v>1298.83</v>
      </c>
      <c r="DL100" s="173">
        <v>9.47</v>
      </c>
      <c r="DM100" s="174">
        <v>10.07</v>
      </c>
      <c r="DN100" s="175">
        <v>468.02</v>
      </c>
      <c r="DO100" s="175">
        <v>49.4</v>
      </c>
      <c r="DP100" s="175">
        <v>2066</v>
      </c>
      <c r="DQ100" s="175">
        <v>12372.53</v>
      </c>
      <c r="DR100" s="176">
        <v>1348.55</v>
      </c>
      <c r="DS100" s="185"/>
      <c r="DT100" s="8"/>
      <c r="DU100" s="8"/>
      <c r="DV100" s="8"/>
      <c r="DW100" s="8"/>
      <c r="DX100" s="8"/>
      <c r="DY100" s="186"/>
      <c r="DZ100" s="185"/>
      <c r="EA100" s="8"/>
      <c r="EB100" s="8"/>
      <c r="EC100" s="8"/>
      <c r="ED100" s="8"/>
      <c r="EE100" s="8"/>
      <c r="EF100" s="186"/>
      <c r="EG100" s="173">
        <v>9.56</v>
      </c>
      <c r="EH100" s="174">
        <v>10.06</v>
      </c>
      <c r="EI100" s="175">
        <v>1535.84</v>
      </c>
      <c r="EJ100" s="175">
        <v>160.53</v>
      </c>
      <c r="EK100" s="175">
        <v>2240</v>
      </c>
      <c r="EL100" s="175">
        <v>13908.4</v>
      </c>
      <c r="EM100" s="176">
        <v>1509.62</v>
      </c>
      <c r="EN100" s="174">
        <v>9.42</v>
      </c>
      <c r="EO100" s="174">
        <v>10.05</v>
      </c>
      <c r="EP100" s="175">
        <v>1469.46</v>
      </c>
      <c r="EQ100" s="175">
        <v>156.05</v>
      </c>
      <c r="ER100" s="175">
        <v>0</v>
      </c>
      <c r="ES100" s="175">
        <v>15377.81</v>
      </c>
      <c r="ET100" s="175">
        <v>1666.44</v>
      </c>
      <c r="EU100" s="208"/>
      <c r="EV100" s="209"/>
      <c r="EW100" s="8"/>
      <c r="EX100" s="8"/>
      <c r="EY100" s="8"/>
      <c r="EZ100" s="8"/>
      <c r="FA100" s="186"/>
      <c r="FB100" s="173">
        <v>9.34</v>
      </c>
      <c r="FC100" s="174">
        <v>10.29</v>
      </c>
      <c r="FD100" s="175">
        <v>1017.77</v>
      </c>
      <c r="FE100" s="175">
        <v>108.93</v>
      </c>
      <c r="FF100" s="175">
        <v>0</v>
      </c>
      <c r="FG100" s="175">
        <v>17923.26</v>
      </c>
      <c r="FH100" s="175">
        <v>1940.02</v>
      </c>
      <c r="FI100" s="173">
        <v>9.3</v>
      </c>
      <c r="FJ100" s="174">
        <v>10.32</v>
      </c>
      <c r="FK100" s="175">
        <v>839.16</v>
      </c>
      <c r="FL100" s="175">
        <v>90.23</v>
      </c>
      <c r="FM100" s="175">
        <v>0</v>
      </c>
      <c r="FN100" s="175">
        <v>18762.41</v>
      </c>
      <c r="FO100" s="176">
        <v>2030.6</v>
      </c>
      <c r="FP100" s="8"/>
      <c r="FQ100" s="182">
        <f t="shared" si="65"/>
        <v>11060</v>
      </c>
      <c r="FR100" s="175">
        <f t="shared" si="65"/>
        <v>1182.0800000000002</v>
      </c>
      <c r="FS100" s="174">
        <f t="shared" si="53"/>
        <v>9.356388738494855</v>
      </c>
      <c r="FT100" s="175">
        <f t="shared" si="54"/>
        <v>661.2533333333331</v>
      </c>
      <c r="FU100" s="183">
        <f t="shared" si="48"/>
        <v>2578.887999999999</v>
      </c>
      <c r="FV100" s="8"/>
      <c r="FW100" s="173">
        <v>9.01</v>
      </c>
      <c r="FX100" s="174">
        <v>10.23</v>
      </c>
      <c r="FY100" s="175">
        <v>1430.28</v>
      </c>
      <c r="FZ100" s="175">
        <v>158.78</v>
      </c>
      <c r="GA100" s="175">
        <v>0</v>
      </c>
      <c r="GB100" s="175">
        <v>20192.69</v>
      </c>
      <c r="GC100" s="176">
        <v>2190.27</v>
      </c>
      <c r="GD100" s="173">
        <v>8.93</v>
      </c>
      <c r="GE100" s="174">
        <v>10.18</v>
      </c>
      <c r="GF100" s="175">
        <v>1528.96</v>
      </c>
      <c r="GG100" s="175">
        <v>171.21</v>
      </c>
      <c r="GH100" s="175"/>
      <c r="GI100" s="175">
        <v>21721.56</v>
      </c>
      <c r="GJ100" s="175">
        <v>2362.35</v>
      </c>
      <c r="GK100" s="173">
        <v>9.06</v>
      </c>
      <c r="GL100" s="174">
        <v>10.3</v>
      </c>
      <c r="GM100" s="175">
        <v>1073.43</v>
      </c>
      <c r="GN100" s="175">
        <v>118.46</v>
      </c>
      <c r="GO100" s="175">
        <v>0</v>
      </c>
      <c r="GP100" s="175">
        <v>22795</v>
      </c>
      <c r="GQ100" s="176">
        <v>2481.52</v>
      </c>
      <c r="GR100" s="185"/>
      <c r="GS100" s="8"/>
      <c r="GT100" s="8"/>
      <c r="GU100" s="8"/>
      <c r="GV100" s="8"/>
      <c r="GW100" s="8"/>
      <c r="GX100" s="8"/>
      <c r="GY100" s="185"/>
      <c r="GZ100" s="8"/>
      <c r="HA100" s="8"/>
      <c r="HB100" s="8"/>
      <c r="HC100" s="8"/>
      <c r="HD100" s="8"/>
      <c r="HE100" s="186"/>
      <c r="HF100" s="173">
        <v>10.04</v>
      </c>
      <c r="HG100" s="175">
        <v>10.63</v>
      </c>
      <c r="HH100" s="175">
        <v>2824.85</v>
      </c>
      <c r="HI100" s="175">
        <v>281.42</v>
      </c>
      <c r="HJ100" s="175">
        <v>0</v>
      </c>
      <c r="HK100" s="175">
        <v>26979.45</v>
      </c>
      <c r="HL100" s="174">
        <v>2907.58</v>
      </c>
      <c r="HM100" s="173">
        <v>10.19</v>
      </c>
      <c r="HN100" s="174">
        <v>10.76</v>
      </c>
      <c r="HO100" s="174">
        <v>1066.67</v>
      </c>
      <c r="HP100" s="174">
        <v>104.71</v>
      </c>
      <c r="HQ100" s="174">
        <v>0</v>
      </c>
      <c r="HR100" s="175">
        <v>28046.05</v>
      </c>
      <c r="HS100" s="267">
        <v>3012.72</v>
      </c>
      <c r="HT100" s="8"/>
      <c r="HU100" s="173">
        <f t="shared" si="49"/>
        <v>9.32421052631579</v>
      </c>
      <c r="HV100" s="174">
        <f t="shared" si="50"/>
        <v>10.166842105263159</v>
      </c>
      <c r="HW100" s="202">
        <f t="shared" si="51"/>
        <v>26444.140000000003</v>
      </c>
      <c r="HX100" s="175">
        <f t="shared" si="51"/>
        <v>2830.04</v>
      </c>
      <c r="HY100" s="210">
        <f t="shared" si="40"/>
        <v>0.5540350877192983</v>
      </c>
      <c r="HZ100" s="175">
        <f t="shared" si="41"/>
        <v>1577.3166666666675</v>
      </c>
      <c r="IA100" s="183">
        <f t="shared" si="52"/>
        <v>6072.66916666667</v>
      </c>
      <c r="IB100" s="194"/>
      <c r="IC100" s="211">
        <f t="shared" si="36"/>
        <v>17923.26</v>
      </c>
      <c r="ID100" s="212">
        <f t="shared" si="42"/>
        <v>18519.95</v>
      </c>
      <c r="IE100" s="175">
        <f t="shared" si="68"/>
        <v>2030.6</v>
      </c>
      <c r="IF100" s="176">
        <f t="shared" si="43"/>
        <v>1995.46</v>
      </c>
      <c r="IG100" s="175"/>
      <c r="IH100" s="211">
        <f t="shared" si="44"/>
        <v>956.6099999999997</v>
      </c>
      <c r="II100" s="176">
        <f t="shared" si="45"/>
        <v>1091.1983333333333</v>
      </c>
    </row>
    <row r="101" spans="1:243" s="171" customFormat="1" ht="12.75">
      <c r="A101" s="171" t="s">
        <v>45</v>
      </c>
      <c r="B101" s="172" t="s">
        <v>152</v>
      </c>
      <c r="C101" s="171">
        <v>5.9</v>
      </c>
      <c r="D101" s="173"/>
      <c r="E101" s="174"/>
      <c r="F101" s="175"/>
      <c r="G101" s="175"/>
      <c r="H101" s="175"/>
      <c r="I101" s="175"/>
      <c r="J101" s="176"/>
      <c r="K101" s="173"/>
      <c r="L101" s="174"/>
      <c r="M101" s="175"/>
      <c r="N101" s="175"/>
      <c r="O101" s="175"/>
      <c r="P101" s="175"/>
      <c r="Q101" s="176"/>
      <c r="R101" s="177"/>
      <c r="S101" s="2"/>
      <c r="T101" s="175"/>
      <c r="U101" s="175"/>
      <c r="V101" s="175"/>
      <c r="W101" s="175"/>
      <c r="X101" s="176"/>
      <c r="Y101" s="173"/>
      <c r="Z101" s="174"/>
      <c r="AA101" s="175"/>
      <c r="AB101" s="175"/>
      <c r="AC101" s="175"/>
      <c r="AD101" s="175"/>
      <c r="AE101" s="176"/>
      <c r="AF101" s="177">
        <v>9.91</v>
      </c>
      <c r="AG101" s="2">
        <v>9.99</v>
      </c>
      <c r="AH101" s="2">
        <v>30.77</v>
      </c>
      <c r="AI101" s="2">
        <v>3.1</v>
      </c>
      <c r="AJ101" s="2">
        <v>552.49</v>
      </c>
      <c r="AK101" s="2">
        <v>1102.31</v>
      </c>
      <c r="AL101" s="178">
        <v>145.44</v>
      </c>
      <c r="AM101" s="173"/>
      <c r="AN101" s="174"/>
      <c r="AO101" s="175"/>
      <c r="AP101" s="175"/>
      <c r="AQ101" s="175"/>
      <c r="AR101" s="175"/>
      <c r="AS101" s="176"/>
      <c r="AT101" s="179">
        <v>7.36</v>
      </c>
      <c r="AU101" s="180">
        <v>8.85</v>
      </c>
      <c r="AV101" s="175">
        <v>496.15</v>
      </c>
      <c r="AW101" s="175">
        <v>67.39</v>
      </c>
      <c r="AX101" s="175">
        <v>6358.96</v>
      </c>
      <c r="AY101" s="175">
        <v>1598.39</v>
      </c>
      <c r="AZ101" s="176">
        <v>213.25</v>
      </c>
      <c r="BA101" s="179">
        <v>7.04</v>
      </c>
      <c r="BB101" s="180">
        <v>8.74</v>
      </c>
      <c r="BC101" s="175">
        <v>590</v>
      </c>
      <c r="BD101" s="175"/>
      <c r="BE101" s="175">
        <v>7156</v>
      </c>
      <c r="BF101" s="175">
        <v>2188</v>
      </c>
      <c r="BG101" s="176">
        <v>297</v>
      </c>
      <c r="BH101" s="179">
        <v>6.87</v>
      </c>
      <c r="BI101" s="180">
        <v>8.76</v>
      </c>
      <c r="BJ101" s="175">
        <v>535</v>
      </c>
      <c r="BK101" s="175">
        <v>77</v>
      </c>
      <c r="BL101" s="175">
        <v>7095</v>
      </c>
      <c r="BM101" s="175">
        <v>2723</v>
      </c>
      <c r="BN101" s="176">
        <v>376</v>
      </c>
      <c r="BO101" s="179">
        <v>6.54</v>
      </c>
      <c r="BP101" s="180">
        <v>8.35</v>
      </c>
      <c r="BQ101" s="175">
        <v>580</v>
      </c>
      <c r="BR101" s="175">
        <v>88</v>
      </c>
      <c r="BS101" s="175">
        <v>6709</v>
      </c>
      <c r="BT101" s="175">
        <v>3304</v>
      </c>
      <c r="BU101" s="175">
        <v>465</v>
      </c>
      <c r="BV101" s="179">
        <v>6.51</v>
      </c>
      <c r="BW101" s="180">
        <v>8.54</v>
      </c>
      <c r="BX101" s="175">
        <v>398</v>
      </c>
      <c r="BY101" s="175">
        <v>61</v>
      </c>
      <c r="BZ101" s="181">
        <v>6212</v>
      </c>
      <c r="CA101" s="175">
        <v>3703</v>
      </c>
      <c r="CB101" s="176">
        <v>527</v>
      </c>
      <c r="CC101" s="175"/>
      <c r="CD101" s="182">
        <f t="shared" si="39"/>
        <v>2599.15</v>
      </c>
      <c r="CE101" s="175">
        <f t="shared" si="39"/>
        <v>293.39</v>
      </c>
      <c r="CF101" s="174">
        <f t="shared" si="56"/>
        <v>8.859027233375372</v>
      </c>
      <c r="CG101" s="175">
        <f t="shared" si="46"/>
        <v>147.14389830508475</v>
      </c>
      <c r="CH101" s="183">
        <f t="shared" si="47"/>
        <v>559.146813559322</v>
      </c>
      <c r="CI101" s="8"/>
      <c r="CJ101" s="179">
        <v>6.26</v>
      </c>
      <c r="CK101" s="180">
        <v>8.05</v>
      </c>
      <c r="CL101" s="175">
        <v>503</v>
      </c>
      <c r="CM101" s="175">
        <v>80.37</v>
      </c>
      <c r="CN101" s="181">
        <v>7073</v>
      </c>
      <c r="CO101" s="175">
        <v>4207</v>
      </c>
      <c r="CP101" s="176">
        <v>608</v>
      </c>
      <c r="CQ101" s="179">
        <v>8.02</v>
      </c>
      <c r="CR101" s="180">
        <v>9.85</v>
      </c>
      <c r="CS101" s="175">
        <v>1250.09</v>
      </c>
      <c r="CT101" s="175">
        <v>155.89</v>
      </c>
      <c r="CU101" s="181">
        <v>4897.25</v>
      </c>
      <c r="CV101" s="175">
        <v>5457.11</v>
      </c>
      <c r="CW101" s="176">
        <v>765.58</v>
      </c>
      <c r="CX101" s="179">
        <v>8.63</v>
      </c>
      <c r="CY101" s="180">
        <v>10.11</v>
      </c>
      <c r="CZ101" s="175">
        <v>1686.42</v>
      </c>
      <c r="DA101" s="175">
        <v>195.5</v>
      </c>
      <c r="DB101" s="175">
        <v>4420</v>
      </c>
      <c r="DC101" s="175">
        <v>7143.39</v>
      </c>
      <c r="DD101" s="176">
        <v>963.08</v>
      </c>
      <c r="DE101" s="173">
        <v>8.95</v>
      </c>
      <c r="DF101" s="174">
        <v>10.57</v>
      </c>
      <c r="DG101" s="175">
        <v>93.9</v>
      </c>
      <c r="DH101" s="175">
        <v>10.49</v>
      </c>
      <c r="DI101" s="175">
        <v>1171</v>
      </c>
      <c r="DJ101" s="203">
        <v>93.88</v>
      </c>
      <c r="DK101" s="204">
        <v>10.49</v>
      </c>
      <c r="DL101" s="173">
        <v>8.71</v>
      </c>
      <c r="DM101" s="174">
        <v>9.85</v>
      </c>
      <c r="DN101" s="175">
        <v>1922.39</v>
      </c>
      <c r="DO101" s="175">
        <v>220.66</v>
      </c>
      <c r="DP101" s="175">
        <v>4746</v>
      </c>
      <c r="DQ101" s="175">
        <v>2016.32</v>
      </c>
      <c r="DR101" s="176">
        <v>232.57</v>
      </c>
      <c r="DS101" s="185"/>
      <c r="DT101" s="8"/>
      <c r="DU101" s="8"/>
      <c r="DV101" s="8"/>
      <c r="DW101" s="8"/>
      <c r="DX101" s="8"/>
      <c r="DY101" s="186"/>
      <c r="DZ101" s="185"/>
      <c r="EA101" s="8"/>
      <c r="EB101" s="8"/>
      <c r="EC101" s="8"/>
      <c r="ED101" s="8"/>
      <c r="EE101" s="8"/>
      <c r="EF101" s="186"/>
      <c r="EG101" s="173">
        <v>6.93</v>
      </c>
      <c r="EH101" s="174">
        <v>8.65</v>
      </c>
      <c r="EI101" s="175">
        <v>545.74</v>
      </c>
      <c r="EJ101" s="175">
        <v>78.69</v>
      </c>
      <c r="EK101" s="175">
        <v>0</v>
      </c>
      <c r="EL101" s="259">
        <v>545.77</v>
      </c>
      <c r="EM101" s="260">
        <v>78.91</v>
      </c>
      <c r="EN101" s="174">
        <v>6.94</v>
      </c>
      <c r="EO101" s="174">
        <v>8.79</v>
      </c>
      <c r="EP101" s="175">
        <v>643.51</v>
      </c>
      <c r="EQ101" s="175">
        <v>92.65</v>
      </c>
      <c r="ER101" s="175">
        <v>0</v>
      </c>
      <c r="ES101" s="175">
        <v>1189.24</v>
      </c>
      <c r="ET101" s="175">
        <v>172.28</v>
      </c>
      <c r="EU101" s="173">
        <v>6.61</v>
      </c>
      <c r="EV101" s="174">
        <v>8.43</v>
      </c>
      <c r="EW101" s="175">
        <v>409.19</v>
      </c>
      <c r="EX101" s="175">
        <v>61.88</v>
      </c>
      <c r="EY101" s="175">
        <v>0</v>
      </c>
      <c r="EZ101" s="175">
        <v>1598.46</v>
      </c>
      <c r="FA101" s="176">
        <v>234.89</v>
      </c>
      <c r="FB101" s="173">
        <v>6.59</v>
      </c>
      <c r="FC101" s="174">
        <v>8.65</v>
      </c>
      <c r="FD101" s="175">
        <v>621.74</v>
      </c>
      <c r="FE101" s="175">
        <v>94.43</v>
      </c>
      <c r="FF101" s="175">
        <v>0</v>
      </c>
      <c r="FG101" s="175">
        <v>2220.23</v>
      </c>
      <c r="FH101" s="175">
        <v>330.15</v>
      </c>
      <c r="FI101" s="173">
        <v>6.59</v>
      </c>
      <c r="FJ101" s="174">
        <v>8.65</v>
      </c>
      <c r="FK101" s="175">
        <v>621.74</v>
      </c>
      <c r="FL101" s="175">
        <v>94.43</v>
      </c>
      <c r="FM101" s="175">
        <v>0</v>
      </c>
      <c r="FN101" s="175">
        <v>2220.23</v>
      </c>
      <c r="FO101" s="176">
        <v>330.15</v>
      </c>
      <c r="FP101" s="8"/>
      <c r="FQ101" s="182">
        <f t="shared" si="65"/>
        <v>8297.72</v>
      </c>
      <c r="FR101" s="175">
        <f t="shared" si="65"/>
        <v>1084.99</v>
      </c>
      <c r="FS101" s="174">
        <f t="shared" si="53"/>
        <v>7.647738688835841</v>
      </c>
      <c r="FT101" s="175">
        <f t="shared" si="54"/>
        <v>321.4032203389829</v>
      </c>
      <c r="FU101" s="183">
        <f t="shared" si="48"/>
        <v>1253.4725593220332</v>
      </c>
      <c r="FV101" s="8"/>
      <c r="FW101" s="173">
        <v>6.44</v>
      </c>
      <c r="FX101" s="174">
        <v>8.37</v>
      </c>
      <c r="FY101" s="175">
        <v>325.79</v>
      </c>
      <c r="FZ101" s="175">
        <v>50.61</v>
      </c>
      <c r="GA101" s="175">
        <v>0</v>
      </c>
      <c r="GB101" s="175">
        <v>2545.96</v>
      </c>
      <c r="GC101" s="176">
        <v>381.51</v>
      </c>
      <c r="GD101" s="173">
        <v>6.2</v>
      </c>
      <c r="GE101" s="174">
        <v>8.24</v>
      </c>
      <c r="GF101" s="175">
        <v>520.81</v>
      </c>
      <c r="GG101" s="175">
        <v>83.94</v>
      </c>
      <c r="GH101" s="175"/>
      <c r="GI101" s="175">
        <v>3591</v>
      </c>
      <c r="GJ101" s="175">
        <v>550.93</v>
      </c>
      <c r="GK101" s="185"/>
      <c r="GL101" s="8"/>
      <c r="GM101" s="8"/>
      <c r="GN101" s="8"/>
      <c r="GO101" s="8"/>
      <c r="GP101" s="8"/>
      <c r="GQ101" s="186"/>
      <c r="GR101" s="185"/>
      <c r="GS101" s="8"/>
      <c r="GT101" s="8"/>
      <c r="GU101" s="8"/>
      <c r="GV101" s="8"/>
      <c r="GW101" s="8"/>
      <c r="GX101" s="8"/>
      <c r="GY101" s="173">
        <v>6.82</v>
      </c>
      <c r="GZ101" s="174">
        <v>8.68</v>
      </c>
      <c r="HA101" s="175">
        <v>429.19</v>
      </c>
      <c r="HB101" s="175">
        <v>62.88</v>
      </c>
      <c r="HC101" s="175"/>
      <c r="HD101" s="175">
        <v>4643.91</v>
      </c>
      <c r="HE101" s="176">
        <v>713.63</v>
      </c>
      <c r="HF101" s="173">
        <v>7.21</v>
      </c>
      <c r="HG101" s="175">
        <v>8.94</v>
      </c>
      <c r="HH101" s="175">
        <v>632.4</v>
      </c>
      <c r="HI101" s="175">
        <v>87.66</v>
      </c>
      <c r="HJ101" s="175">
        <v>0</v>
      </c>
      <c r="HK101" s="175">
        <v>5602.87</v>
      </c>
      <c r="HL101" s="174">
        <v>846.21</v>
      </c>
      <c r="HM101" s="173"/>
      <c r="HN101" s="174"/>
      <c r="HO101" s="174"/>
      <c r="HP101" s="174"/>
      <c r="HQ101" s="174"/>
      <c r="HR101" s="174"/>
      <c r="HS101" s="267"/>
      <c r="HT101" s="8"/>
      <c r="HU101" s="173">
        <f t="shared" si="49"/>
        <v>7.256500000000001</v>
      </c>
      <c r="HV101" s="174">
        <f t="shared" si="50"/>
        <v>8.953</v>
      </c>
      <c r="HW101" s="202">
        <f t="shared" si="51"/>
        <v>12835.83</v>
      </c>
      <c r="HX101" s="175">
        <f t="shared" si="51"/>
        <v>1666.57</v>
      </c>
      <c r="HY101" s="210">
        <f t="shared" si="40"/>
        <v>0.2299152542372882</v>
      </c>
      <c r="HZ101" s="175">
        <f t="shared" si="41"/>
        <v>508.9944067796607</v>
      </c>
      <c r="IA101" s="183">
        <f t="shared" si="52"/>
        <v>1959.628466101694</v>
      </c>
      <c r="IB101" s="194"/>
      <c r="IC101" s="211">
        <f t="shared" si="36"/>
        <v>2220.23</v>
      </c>
      <c r="ID101" s="212">
        <f t="shared" si="42"/>
        <v>10927.640000000001</v>
      </c>
      <c r="IE101" s="175">
        <f t="shared" si="68"/>
        <v>330.15</v>
      </c>
      <c r="IF101" s="176">
        <f t="shared" si="43"/>
        <v>1381.48</v>
      </c>
      <c r="IG101" s="213" t="s">
        <v>153</v>
      </c>
      <c r="IH101" s="211">
        <f t="shared" si="44"/>
        <v>46.16016949152544</v>
      </c>
      <c r="II101" s="176">
        <f t="shared" si="45"/>
        <v>470.6623728813561</v>
      </c>
    </row>
    <row r="102" spans="1:243" s="171" customFormat="1" ht="12.75">
      <c r="A102" s="171" t="s">
        <v>45</v>
      </c>
      <c r="B102" s="172" t="s">
        <v>154</v>
      </c>
      <c r="C102" s="171">
        <v>5.9</v>
      </c>
      <c r="D102" s="173"/>
      <c r="E102" s="174"/>
      <c r="F102" s="175"/>
      <c r="G102" s="175"/>
      <c r="H102" s="175"/>
      <c r="I102" s="175"/>
      <c r="J102" s="176"/>
      <c r="K102" s="173"/>
      <c r="L102" s="174"/>
      <c r="M102" s="175"/>
      <c r="N102" s="175"/>
      <c r="O102" s="175"/>
      <c r="P102" s="175"/>
      <c r="Q102" s="176"/>
      <c r="R102" s="177"/>
      <c r="S102" s="2"/>
      <c r="T102" s="175"/>
      <c r="U102" s="175"/>
      <c r="V102" s="175"/>
      <c r="W102" s="175"/>
      <c r="X102" s="176"/>
      <c r="Y102" s="173"/>
      <c r="Z102" s="174"/>
      <c r="AA102" s="175"/>
      <c r="AB102" s="175"/>
      <c r="AC102" s="175"/>
      <c r="AD102" s="175"/>
      <c r="AE102" s="176"/>
      <c r="AF102" s="177">
        <v>7.55</v>
      </c>
      <c r="AG102" s="2">
        <v>8.61</v>
      </c>
      <c r="AH102" s="2">
        <v>1071.7</v>
      </c>
      <c r="AI102" s="2">
        <v>141.83</v>
      </c>
      <c r="AJ102" s="2">
        <v>3752</v>
      </c>
      <c r="AK102" s="2">
        <v>1071.54</v>
      </c>
      <c r="AL102" s="178">
        <v>142.34</v>
      </c>
      <c r="AM102" s="173"/>
      <c r="AN102" s="174"/>
      <c r="AO102" s="175"/>
      <c r="AP102" s="175"/>
      <c r="AQ102" s="175"/>
      <c r="AR102" s="175"/>
      <c r="AS102" s="176"/>
      <c r="AT102" s="179">
        <v>8.99</v>
      </c>
      <c r="AU102" s="180">
        <v>10.57</v>
      </c>
      <c r="AV102" s="175">
        <v>559.21</v>
      </c>
      <c r="AW102" s="175">
        <v>62.22</v>
      </c>
      <c r="AX102" s="175">
        <v>3832.19</v>
      </c>
      <c r="AY102" s="175">
        <v>1136.62</v>
      </c>
      <c r="AZ102" s="176">
        <v>129.2</v>
      </c>
      <c r="BA102" s="179">
        <v>9</v>
      </c>
      <c r="BB102" s="180">
        <v>10.84</v>
      </c>
      <c r="BC102" s="175">
        <v>2091</v>
      </c>
      <c r="BD102" s="175"/>
      <c r="BE102" s="175">
        <v>4820</v>
      </c>
      <c r="BF102" s="175">
        <v>3227</v>
      </c>
      <c r="BG102" s="176">
        <v>362</v>
      </c>
      <c r="BH102" s="179">
        <v>8.86</v>
      </c>
      <c r="BI102" s="180">
        <v>10.66</v>
      </c>
      <c r="BJ102" s="175">
        <v>1905</v>
      </c>
      <c r="BK102" s="175">
        <v>215</v>
      </c>
      <c r="BL102" s="175">
        <v>4783</v>
      </c>
      <c r="BM102" s="175">
        <v>5133</v>
      </c>
      <c r="BN102" s="176">
        <v>578</v>
      </c>
      <c r="BO102" s="179">
        <v>8.33</v>
      </c>
      <c r="BP102" s="180">
        <v>10.1</v>
      </c>
      <c r="BQ102" s="175">
        <v>1916</v>
      </c>
      <c r="BR102" s="175">
        <v>229</v>
      </c>
      <c r="BS102" s="175">
        <v>5155</v>
      </c>
      <c r="BT102" s="175">
        <v>7049</v>
      </c>
      <c r="BU102" s="175">
        <v>810</v>
      </c>
      <c r="BV102" s="179">
        <v>8.14</v>
      </c>
      <c r="BW102" s="180">
        <v>10.01</v>
      </c>
      <c r="BX102" s="175">
        <v>1206</v>
      </c>
      <c r="BY102" s="175">
        <v>148</v>
      </c>
      <c r="BZ102" s="181">
        <v>4874</v>
      </c>
      <c r="CA102" s="175">
        <v>8256</v>
      </c>
      <c r="CB102" s="176">
        <v>959</v>
      </c>
      <c r="CC102" s="175"/>
      <c r="CD102" s="182">
        <f t="shared" si="39"/>
        <v>7677.21</v>
      </c>
      <c r="CE102" s="175">
        <f t="shared" si="39"/>
        <v>654.22</v>
      </c>
      <c r="CF102" s="174">
        <f t="shared" si="56"/>
        <v>11.734905689217694</v>
      </c>
      <c r="CG102" s="175">
        <f t="shared" si="46"/>
        <v>647.002033898305</v>
      </c>
      <c r="CH102" s="183">
        <f t="shared" si="47"/>
        <v>2458.607728813559</v>
      </c>
      <c r="CI102" s="8"/>
      <c r="CJ102" s="179">
        <v>8.51</v>
      </c>
      <c r="CK102" s="180">
        <v>10.32</v>
      </c>
      <c r="CL102" s="175">
        <v>1981</v>
      </c>
      <c r="CM102" s="175">
        <v>232.93</v>
      </c>
      <c r="CN102" s="181">
        <v>4492</v>
      </c>
      <c r="CO102" s="175">
        <v>10237</v>
      </c>
      <c r="CP102" s="176">
        <v>1193</v>
      </c>
      <c r="CQ102" s="179">
        <v>7.98</v>
      </c>
      <c r="CR102" s="180">
        <v>9.93</v>
      </c>
      <c r="CS102" s="175">
        <v>1184.91</v>
      </c>
      <c r="CT102" s="175">
        <v>148.4</v>
      </c>
      <c r="CU102" s="181">
        <v>4997</v>
      </c>
      <c r="CV102" s="175">
        <v>11422.54</v>
      </c>
      <c r="CW102" s="176">
        <v>1343.46</v>
      </c>
      <c r="CX102" s="179">
        <v>7.09</v>
      </c>
      <c r="CY102" s="180">
        <v>8.83</v>
      </c>
      <c r="CZ102" s="175">
        <v>715.5</v>
      </c>
      <c r="DA102" s="175">
        <v>100.91</v>
      </c>
      <c r="DB102" s="175">
        <v>6884</v>
      </c>
      <c r="DC102" s="175">
        <v>12137.92</v>
      </c>
      <c r="DD102" s="176">
        <v>1444.99</v>
      </c>
      <c r="DE102" s="173">
        <v>7.08</v>
      </c>
      <c r="DF102" s="174">
        <v>8.69</v>
      </c>
      <c r="DG102" s="175">
        <v>501.26</v>
      </c>
      <c r="DH102" s="175">
        <v>70.76</v>
      </c>
      <c r="DI102" s="175">
        <v>6806</v>
      </c>
      <c r="DJ102" s="175">
        <v>12639.15</v>
      </c>
      <c r="DK102" s="176">
        <v>1516.51</v>
      </c>
      <c r="DL102" s="173">
        <v>6.96</v>
      </c>
      <c r="DM102" s="174">
        <v>8.52</v>
      </c>
      <c r="DN102" s="175">
        <v>198.97</v>
      </c>
      <c r="DO102" s="175">
        <v>28.58</v>
      </c>
      <c r="DP102" s="175">
        <v>7051</v>
      </c>
      <c r="DQ102" s="175">
        <v>13162.36</v>
      </c>
      <c r="DR102" s="176">
        <v>1592.2</v>
      </c>
      <c r="DS102" s="185"/>
      <c r="DT102" s="8"/>
      <c r="DU102" s="8"/>
      <c r="DV102" s="8"/>
      <c r="DW102" s="8"/>
      <c r="DX102" s="8"/>
      <c r="DY102" s="186"/>
      <c r="DZ102" s="185"/>
      <c r="EA102" s="8"/>
      <c r="EB102" s="8"/>
      <c r="EC102" s="8"/>
      <c r="ED102" s="8"/>
      <c r="EE102" s="8"/>
      <c r="EF102" s="186"/>
      <c r="EG102" s="173">
        <v>8.56</v>
      </c>
      <c r="EH102" s="174">
        <v>10.15</v>
      </c>
      <c r="EI102" s="175">
        <v>1913.24</v>
      </c>
      <c r="EJ102" s="175">
        <v>223.41</v>
      </c>
      <c r="EK102" s="175">
        <v>0</v>
      </c>
      <c r="EL102" s="187">
        <v>1913.24</v>
      </c>
      <c r="EM102" s="214">
        <v>223.7</v>
      </c>
      <c r="EN102" s="174">
        <v>8.65</v>
      </c>
      <c r="EO102" s="174">
        <v>10.44</v>
      </c>
      <c r="EP102" s="175">
        <v>1987.7</v>
      </c>
      <c r="EQ102" s="175">
        <v>229.72</v>
      </c>
      <c r="ER102" s="175">
        <v>0</v>
      </c>
      <c r="ES102" s="175">
        <v>3900.88</v>
      </c>
      <c r="ET102" s="175">
        <v>456.33</v>
      </c>
      <c r="EU102" s="173">
        <v>8.44</v>
      </c>
      <c r="EV102" s="174">
        <v>10.55</v>
      </c>
      <c r="EW102" s="175">
        <v>1257.24</v>
      </c>
      <c r="EX102" s="175">
        <v>148.88</v>
      </c>
      <c r="EY102" s="175">
        <v>0</v>
      </c>
      <c r="EZ102" s="175">
        <v>5158.1</v>
      </c>
      <c r="FA102" s="176">
        <v>606.52</v>
      </c>
      <c r="FB102" s="173">
        <v>8.3</v>
      </c>
      <c r="FC102" s="174">
        <v>10.43</v>
      </c>
      <c r="FD102" s="175">
        <v>1845.38</v>
      </c>
      <c r="FE102" s="175">
        <v>222.3</v>
      </c>
      <c r="FF102" s="175">
        <v>0</v>
      </c>
      <c r="FG102" s="175">
        <v>7003.32</v>
      </c>
      <c r="FH102" s="175">
        <v>830.41</v>
      </c>
      <c r="FI102" s="173">
        <v>8.3</v>
      </c>
      <c r="FJ102" s="174">
        <v>10.43</v>
      </c>
      <c r="FK102" s="175">
        <v>1845.38</v>
      </c>
      <c r="FL102" s="175">
        <v>222.3</v>
      </c>
      <c r="FM102" s="175">
        <v>0</v>
      </c>
      <c r="FN102" s="175">
        <v>7003.32</v>
      </c>
      <c r="FO102" s="176">
        <v>830.41</v>
      </c>
      <c r="FP102" s="8"/>
      <c r="FQ102" s="182">
        <f t="shared" si="65"/>
        <v>13430.580000000002</v>
      </c>
      <c r="FR102" s="175">
        <f t="shared" si="65"/>
        <v>1628.19</v>
      </c>
      <c r="FS102" s="174">
        <f t="shared" si="53"/>
        <v>8.248779319366905</v>
      </c>
      <c r="FT102" s="175">
        <f t="shared" si="54"/>
        <v>648.179491525424</v>
      </c>
      <c r="FU102" s="183">
        <f t="shared" si="48"/>
        <v>2527.9000169491537</v>
      </c>
      <c r="FV102" s="8"/>
      <c r="FW102" s="173">
        <v>7.98</v>
      </c>
      <c r="FX102" s="174">
        <v>10.19</v>
      </c>
      <c r="FY102" s="175">
        <v>955.36</v>
      </c>
      <c r="FZ102" s="175">
        <v>119.71</v>
      </c>
      <c r="GA102" s="175">
        <v>0</v>
      </c>
      <c r="GB102" s="175">
        <v>7958.67</v>
      </c>
      <c r="GC102" s="176">
        <v>951.13</v>
      </c>
      <c r="GD102" s="173">
        <v>8.42</v>
      </c>
      <c r="GE102" s="174">
        <v>10.16</v>
      </c>
      <c r="GF102" s="175">
        <v>1735.05</v>
      </c>
      <c r="GG102" s="175">
        <v>206</v>
      </c>
      <c r="GH102" s="175"/>
      <c r="GI102" s="175">
        <v>11368.4</v>
      </c>
      <c r="GJ102" s="175">
        <v>1369.17</v>
      </c>
      <c r="GK102" s="185"/>
      <c r="GL102" s="8"/>
      <c r="GM102" s="8"/>
      <c r="GN102" s="8"/>
      <c r="GO102" s="8"/>
      <c r="GP102" s="8"/>
      <c r="GQ102" s="186"/>
      <c r="GR102" s="185"/>
      <c r="GS102" s="8"/>
      <c r="GT102" s="8"/>
      <c r="GU102" s="8"/>
      <c r="GV102" s="8"/>
      <c r="GW102" s="8"/>
      <c r="GX102" s="8"/>
      <c r="GY102" s="173">
        <v>8.57</v>
      </c>
      <c r="GZ102" s="174">
        <v>10.07</v>
      </c>
      <c r="HA102" s="175">
        <v>1379.91</v>
      </c>
      <c r="HB102" s="175">
        <v>161.08</v>
      </c>
      <c r="HC102" s="175"/>
      <c r="HD102" s="175">
        <v>15056.98</v>
      </c>
      <c r="HE102" s="176">
        <v>1810.14</v>
      </c>
      <c r="HF102" s="173">
        <v>7.71</v>
      </c>
      <c r="HG102" s="174">
        <v>9.1</v>
      </c>
      <c r="HH102" s="175">
        <v>922.01</v>
      </c>
      <c r="HI102" s="175">
        <v>119.61</v>
      </c>
      <c r="HJ102" s="175">
        <v>0</v>
      </c>
      <c r="HK102" s="175">
        <v>16998.26</v>
      </c>
      <c r="HL102" s="175">
        <v>2047.9</v>
      </c>
      <c r="HM102" s="173"/>
      <c r="HN102" s="174"/>
      <c r="HO102" s="175"/>
      <c r="HP102" s="175"/>
      <c r="HQ102" s="175"/>
      <c r="HR102" s="175"/>
      <c r="HS102" s="176"/>
      <c r="HT102" s="8"/>
      <c r="HU102" s="173">
        <f t="shared" si="49"/>
        <v>8.171000000000001</v>
      </c>
      <c r="HV102" s="174">
        <f t="shared" si="50"/>
        <v>9.929999999999998</v>
      </c>
      <c r="HW102" s="202">
        <f t="shared" si="51"/>
        <v>27171.82</v>
      </c>
      <c r="HX102" s="175">
        <f t="shared" si="51"/>
        <v>3030.64</v>
      </c>
      <c r="HY102" s="210">
        <f t="shared" si="40"/>
        <v>0.38491525423728823</v>
      </c>
      <c r="HZ102" s="175">
        <f t="shared" si="41"/>
        <v>1574.7532203389833</v>
      </c>
      <c r="IA102" s="183">
        <f t="shared" si="52"/>
        <v>6062.799898305086</v>
      </c>
      <c r="IB102" s="194"/>
      <c r="IC102" s="211">
        <f t="shared" si="36"/>
        <v>7003.32</v>
      </c>
      <c r="ID102" s="212">
        <f t="shared" si="42"/>
        <v>22179.49</v>
      </c>
      <c r="IE102" s="175">
        <f t="shared" si="68"/>
        <v>830.41</v>
      </c>
      <c r="IF102" s="176">
        <f t="shared" si="43"/>
        <v>2424.2400000000002</v>
      </c>
      <c r="IG102" s="213" t="s">
        <v>58</v>
      </c>
      <c r="IH102" s="211">
        <f t="shared" si="44"/>
        <v>356.5933898305083</v>
      </c>
      <c r="II102" s="176">
        <f t="shared" si="45"/>
        <v>1334.9955932203388</v>
      </c>
    </row>
    <row r="103" spans="1:243" s="171" customFormat="1" ht="12.75">
      <c r="A103" s="171" t="s">
        <v>45</v>
      </c>
      <c r="B103" s="172" t="s">
        <v>155</v>
      </c>
      <c r="C103" s="171">
        <v>5.9</v>
      </c>
      <c r="D103" s="173"/>
      <c r="E103" s="174"/>
      <c r="F103" s="175"/>
      <c r="G103" s="175"/>
      <c r="H103" s="175"/>
      <c r="I103" s="175"/>
      <c r="J103" s="176"/>
      <c r="K103" s="173"/>
      <c r="L103" s="174"/>
      <c r="M103" s="175"/>
      <c r="N103" s="175"/>
      <c r="O103" s="175"/>
      <c r="P103" s="175"/>
      <c r="Q103" s="176"/>
      <c r="R103" s="177"/>
      <c r="S103" s="2"/>
      <c r="T103" s="175"/>
      <c r="U103" s="175"/>
      <c r="V103" s="175"/>
      <c r="W103" s="175"/>
      <c r="X103" s="176"/>
      <c r="Y103" s="173"/>
      <c r="Z103" s="174"/>
      <c r="AA103" s="175"/>
      <c r="AB103" s="175"/>
      <c r="AC103" s="175"/>
      <c r="AD103" s="175"/>
      <c r="AE103" s="176"/>
      <c r="AF103" s="177">
        <v>8.43</v>
      </c>
      <c r="AG103" s="2">
        <v>9.14</v>
      </c>
      <c r="AH103" s="2">
        <v>1209.24</v>
      </c>
      <c r="AI103" s="2">
        <v>143.5</v>
      </c>
      <c r="AJ103" s="2">
        <v>2440</v>
      </c>
      <c r="AK103" s="2">
        <v>1209.3</v>
      </c>
      <c r="AL103" s="178">
        <v>143.87</v>
      </c>
      <c r="AM103" s="173"/>
      <c r="AN103" s="174"/>
      <c r="AO103" s="175"/>
      <c r="AP103" s="175"/>
      <c r="AQ103" s="175"/>
      <c r="AR103" s="175"/>
      <c r="AS103" s="176"/>
      <c r="AT103" s="179">
        <v>8.71</v>
      </c>
      <c r="AU103" s="180">
        <v>9.39</v>
      </c>
      <c r="AV103" s="175">
        <v>1036.58</v>
      </c>
      <c r="AW103" s="175">
        <v>118.94</v>
      </c>
      <c r="AX103" s="175">
        <v>3725.71</v>
      </c>
      <c r="AY103" s="175">
        <v>2245.88</v>
      </c>
      <c r="AZ103" s="176">
        <v>263.26</v>
      </c>
      <c r="BA103" s="179">
        <v>8.82</v>
      </c>
      <c r="BB103" s="180">
        <v>9.67</v>
      </c>
      <c r="BC103" s="175">
        <v>1580</v>
      </c>
      <c r="BD103" s="175"/>
      <c r="BE103" s="175">
        <v>3782</v>
      </c>
      <c r="BF103" s="175">
        <v>3825</v>
      </c>
      <c r="BG103" s="176">
        <v>442</v>
      </c>
      <c r="BH103" s="179">
        <v>9.01</v>
      </c>
      <c r="BI103" s="180">
        <v>9.95</v>
      </c>
      <c r="BJ103" s="175">
        <v>1742</v>
      </c>
      <c r="BK103" s="175">
        <v>193</v>
      </c>
      <c r="BL103" s="175">
        <v>3576</v>
      </c>
      <c r="BM103" s="175">
        <v>5568</v>
      </c>
      <c r="BN103" s="176">
        <v>636</v>
      </c>
      <c r="BO103" s="179">
        <v>8.6</v>
      </c>
      <c r="BP103" s="180">
        <v>9.55</v>
      </c>
      <c r="BQ103" s="175">
        <v>1642</v>
      </c>
      <c r="BR103" s="175">
        <v>190</v>
      </c>
      <c r="BS103" s="175">
        <v>3523</v>
      </c>
      <c r="BT103" s="175">
        <v>7211</v>
      </c>
      <c r="BU103" s="175">
        <v>828</v>
      </c>
      <c r="BV103" s="179">
        <v>8.44</v>
      </c>
      <c r="BW103" s="180">
        <v>9.52</v>
      </c>
      <c r="BX103" s="175">
        <v>873</v>
      </c>
      <c r="BY103" s="175">
        <v>103</v>
      </c>
      <c r="BZ103" s="181">
        <v>3269</v>
      </c>
      <c r="CA103" s="175">
        <v>8084</v>
      </c>
      <c r="CB103" s="176">
        <v>932</v>
      </c>
      <c r="CC103" s="175"/>
      <c r="CD103" s="182">
        <f t="shared" si="39"/>
        <v>6873.58</v>
      </c>
      <c r="CE103" s="175">
        <f t="shared" si="39"/>
        <v>604.94</v>
      </c>
      <c r="CF103" s="174">
        <f t="shared" si="56"/>
        <v>11.362416107382549</v>
      </c>
      <c r="CG103" s="175">
        <f t="shared" si="46"/>
        <v>560.0735593220338</v>
      </c>
      <c r="CH103" s="183">
        <f t="shared" si="47"/>
        <v>2128.2795254237285</v>
      </c>
      <c r="CI103" s="8"/>
      <c r="CJ103" s="179">
        <v>8.42</v>
      </c>
      <c r="CK103" s="180">
        <v>9.49</v>
      </c>
      <c r="CL103" s="175">
        <v>1325</v>
      </c>
      <c r="CM103" s="175">
        <v>157</v>
      </c>
      <c r="CN103" s="181">
        <v>3464</v>
      </c>
      <c r="CO103" s="175">
        <v>9409</v>
      </c>
      <c r="CP103" s="176">
        <v>1091</v>
      </c>
      <c r="CQ103" s="179">
        <v>8.49</v>
      </c>
      <c r="CR103" s="180">
        <v>9.54</v>
      </c>
      <c r="CS103" s="175">
        <v>1317.51</v>
      </c>
      <c r="CT103" s="175">
        <v>155.24</v>
      </c>
      <c r="CU103" s="181">
        <v>3308</v>
      </c>
      <c r="CV103" s="175">
        <v>10727.02</v>
      </c>
      <c r="CW103" s="176">
        <v>1247.57</v>
      </c>
      <c r="CX103" s="179">
        <v>8.62</v>
      </c>
      <c r="CY103" s="180">
        <v>9.35</v>
      </c>
      <c r="CZ103" s="175">
        <v>2093.96</v>
      </c>
      <c r="DA103" s="175">
        <v>243.01</v>
      </c>
      <c r="DB103" s="175">
        <v>3505</v>
      </c>
      <c r="DC103" s="175">
        <v>12820.92</v>
      </c>
      <c r="DD103" s="176">
        <v>1491.45</v>
      </c>
      <c r="DE103" s="173">
        <v>8.69</v>
      </c>
      <c r="DF103" s="174">
        <v>9.46</v>
      </c>
      <c r="DG103" s="175">
        <v>1398.26</v>
      </c>
      <c r="DH103" s="175">
        <v>160.91</v>
      </c>
      <c r="DI103" s="175">
        <v>3417</v>
      </c>
      <c r="DJ103" s="175">
        <v>14219.12</v>
      </c>
      <c r="DK103" s="176">
        <v>1653.48</v>
      </c>
      <c r="DL103" s="173">
        <v>8.78</v>
      </c>
      <c r="DM103" s="174">
        <v>9.39</v>
      </c>
      <c r="DN103" s="175">
        <v>1318.72</v>
      </c>
      <c r="DO103" s="175">
        <v>150.1</v>
      </c>
      <c r="DP103" s="175">
        <v>3369</v>
      </c>
      <c r="DQ103" s="175">
        <v>15537.77</v>
      </c>
      <c r="DR103" s="176">
        <v>1804.27</v>
      </c>
      <c r="DS103" s="185"/>
      <c r="DT103" s="8"/>
      <c r="DU103" s="8"/>
      <c r="DV103" s="8"/>
      <c r="DW103" s="8"/>
      <c r="DX103" s="8"/>
      <c r="DY103" s="186"/>
      <c r="DZ103" s="185"/>
      <c r="EA103" s="8"/>
      <c r="EB103" s="8"/>
      <c r="EC103" s="8"/>
      <c r="ED103" s="8"/>
      <c r="EE103" s="8"/>
      <c r="EF103" s="186"/>
      <c r="EG103" s="173">
        <v>8.51</v>
      </c>
      <c r="EH103" s="174">
        <v>9.03</v>
      </c>
      <c r="EI103" s="175">
        <v>1400.71</v>
      </c>
      <c r="EJ103" s="175">
        <v>164.66</v>
      </c>
      <c r="EK103" s="175">
        <v>0</v>
      </c>
      <c r="EL103" s="187">
        <v>2400.64</v>
      </c>
      <c r="EM103" s="214">
        <v>165.21</v>
      </c>
      <c r="EN103" s="174">
        <v>8.46</v>
      </c>
      <c r="EO103" s="174">
        <v>9.08</v>
      </c>
      <c r="EP103" s="175">
        <v>1170.53</v>
      </c>
      <c r="EQ103" s="175">
        <v>138.36</v>
      </c>
      <c r="ER103" s="175">
        <v>0</v>
      </c>
      <c r="ES103" s="175">
        <v>2571.14</v>
      </c>
      <c r="ET103" s="175">
        <v>304.2</v>
      </c>
      <c r="EU103" s="173">
        <v>7.92</v>
      </c>
      <c r="EV103" s="174">
        <v>8.86</v>
      </c>
      <c r="EW103" s="175">
        <v>964.9</v>
      </c>
      <c r="EX103" s="175">
        <v>121.86</v>
      </c>
      <c r="EY103" s="175">
        <v>0</v>
      </c>
      <c r="EZ103" s="175">
        <v>3536.03</v>
      </c>
      <c r="FA103" s="176">
        <v>426.92</v>
      </c>
      <c r="FB103" s="173">
        <v>8.06</v>
      </c>
      <c r="FC103" s="174">
        <v>8.91</v>
      </c>
      <c r="FD103" s="175">
        <v>1920.94</v>
      </c>
      <c r="FE103" s="175">
        <v>238.39</v>
      </c>
      <c r="FF103" s="175">
        <v>0</v>
      </c>
      <c r="FG103" s="175">
        <v>5456.98</v>
      </c>
      <c r="FH103" s="175">
        <v>666.2</v>
      </c>
      <c r="FI103" s="173">
        <v>8.06</v>
      </c>
      <c r="FJ103" s="174">
        <v>8.91</v>
      </c>
      <c r="FK103" s="175">
        <v>1920.94</v>
      </c>
      <c r="FL103" s="175">
        <v>238.39</v>
      </c>
      <c r="FM103" s="175">
        <v>0</v>
      </c>
      <c r="FN103" s="175">
        <v>5456.98</v>
      </c>
      <c r="FO103" s="176">
        <v>666.2</v>
      </c>
      <c r="FP103" s="8"/>
      <c r="FQ103" s="182">
        <f t="shared" si="65"/>
        <v>14831.470000000001</v>
      </c>
      <c r="FR103" s="175">
        <f t="shared" si="65"/>
        <v>1767.92</v>
      </c>
      <c r="FS103" s="174">
        <f t="shared" si="53"/>
        <v>8.389220100457035</v>
      </c>
      <c r="FT103" s="175">
        <f t="shared" si="54"/>
        <v>745.8884745762712</v>
      </c>
      <c r="FU103" s="183">
        <f t="shared" si="48"/>
        <v>2908.9650508474574</v>
      </c>
      <c r="FV103" s="8"/>
      <c r="FW103" s="173">
        <v>8.35</v>
      </c>
      <c r="FX103" s="174">
        <v>9.26</v>
      </c>
      <c r="FY103" s="175">
        <v>1011.33</v>
      </c>
      <c r="FZ103" s="175">
        <v>121.14</v>
      </c>
      <c r="GA103" s="175">
        <v>0</v>
      </c>
      <c r="GB103" s="175">
        <v>6408.35</v>
      </c>
      <c r="GC103" s="176">
        <v>787.92</v>
      </c>
      <c r="GD103" s="173">
        <v>7.98</v>
      </c>
      <c r="GE103" s="174">
        <v>9.03</v>
      </c>
      <c r="GF103" s="175">
        <v>1530.96</v>
      </c>
      <c r="GG103" s="175">
        <v>191.91</v>
      </c>
      <c r="GH103" s="175"/>
      <c r="GI103" s="175">
        <v>9530.46</v>
      </c>
      <c r="GJ103" s="175">
        <v>1176.4</v>
      </c>
      <c r="GK103" s="185"/>
      <c r="GL103" s="8"/>
      <c r="GM103" s="8"/>
      <c r="GN103" s="8"/>
      <c r="GO103" s="8"/>
      <c r="GP103" s="8"/>
      <c r="GQ103" s="186"/>
      <c r="GR103" s="185"/>
      <c r="GS103" s="8"/>
      <c r="GT103" s="8"/>
      <c r="GU103" s="8"/>
      <c r="GV103" s="8"/>
      <c r="GW103" s="8"/>
      <c r="GX103" s="8"/>
      <c r="GY103" s="173">
        <v>8.54</v>
      </c>
      <c r="GZ103" s="174">
        <v>9.1</v>
      </c>
      <c r="HA103" s="175">
        <v>1228.33</v>
      </c>
      <c r="HB103" s="175">
        <v>143.87</v>
      </c>
      <c r="HC103" s="175"/>
      <c r="HD103" s="175">
        <v>12714.77</v>
      </c>
      <c r="HE103" s="176">
        <v>1563.61</v>
      </c>
      <c r="HF103" s="173">
        <v>8.3</v>
      </c>
      <c r="HG103" s="174">
        <v>9</v>
      </c>
      <c r="HH103" s="175">
        <v>950</v>
      </c>
      <c r="HI103" s="175">
        <v>114.45</v>
      </c>
      <c r="HJ103" s="175">
        <v>0</v>
      </c>
      <c r="HK103" s="175">
        <v>14655.58</v>
      </c>
      <c r="HL103" s="175">
        <v>1795.51</v>
      </c>
      <c r="HM103" s="173"/>
      <c r="HN103" s="174"/>
      <c r="HO103" s="175"/>
      <c r="HP103" s="175"/>
      <c r="HQ103" s="175"/>
      <c r="HR103" s="175"/>
      <c r="HS103" s="176"/>
      <c r="HT103" s="8"/>
      <c r="HU103" s="173">
        <f t="shared" si="49"/>
        <v>8.459500000000002</v>
      </c>
      <c r="HV103" s="174">
        <f t="shared" si="50"/>
        <v>9.2815</v>
      </c>
      <c r="HW103" s="202">
        <f t="shared" si="51"/>
        <v>27634.91</v>
      </c>
      <c r="HX103" s="175">
        <f t="shared" si="51"/>
        <v>3087.73</v>
      </c>
      <c r="HY103" s="210">
        <f t="shared" si="40"/>
        <v>0.43381355932203414</v>
      </c>
      <c r="HZ103" s="175">
        <f t="shared" si="41"/>
        <v>1596.1530508474575</v>
      </c>
      <c r="IA103" s="183">
        <f t="shared" si="52"/>
        <v>6145.189245762712</v>
      </c>
      <c r="IB103" s="194"/>
      <c r="IC103" s="211">
        <f t="shared" si="36"/>
        <v>5456.98</v>
      </c>
      <c r="ID103" s="212">
        <f t="shared" si="42"/>
        <v>22914.290000000005</v>
      </c>
      <c r="IE103" s="175">
        <f t="shared" si="68"/>
        <v>666.2</v>
      </c>
      <c r="IF103" s="176">
        <f t="shared" si="43"/>
        <v>2516.36</v>
      </c>
      <c r="IG103" s="213" t="s">
        <v>58</v>
      </c>
      <c r="IH103" s="211">
        <f t="shared" si="44"/>
        <v>258.71186440677945</v>
      </c>
      <c r="II103" s="176">
        <f t="shared" si="45"/>
        <v>1367.4179661016951</v>
      </c>
    </row>
    <row r="104" spans="1:243" s="171" customFormat="1" ht="12.75">
      <c r="A104" s="171" t="s">
        <v>45</v>
      </c>
      <c r="B104" s="172" t="s">
        <v>156</v>
      </c>
      <c r="C104" s="171">
        <v>5.9</v>
      </c>
      <c r="D104" s="173"/>
      <c r="E104" s="174"/>
      <c r="F104" s="175"/>
      <c r="G104" s="175"/>
      <c r="H104" s="175"/>
      <c r="I104" s="175"/>
      <c r="J104" s="176"/>
      <c r="K104" s="173"/>
      <c r="L104" s="174"/>
      <c r="M104" s="175"/>
      <c r="N104" s="175"/>
      <c r="O104" s="175"/>
      <c r="P104" s="175"/>
      <c r="Q104" s="176"/>
      <c r="R104" s="177"/>
      <c r="S104" s="2"/>
      <c r="T104" s="175"/>
      <c r="U104" s="175"/>
      <c r="V104" s="175"/>
      <c r="W104" s="175"/>
      <c r="X104" s="176"/>
      <c r="Y104" s="173"/>
      <c r="Z104" s="174"/>
      <c r="AA104" s="175"/>
      <c r="AB104" s="175"/>
      <c r="AC104" s="175"/>
      <c r="AD104" s="175"/>
      <c r="AE104" s="176"/>
      <c r="AF104" s="177">
        <v>8.47</v>
      </c>
      <c r="AG104" s="2">
        <v>9.8</v>
      </c>
      <c r="AH104" s="2">
        <v>1147.11</v>
      </c>
      <c r="AI104" s="2">
        <v>135.44</v>
      </c>
      <c r="AJ104" s="2">
        <v>3250</v>
      </c>
      <c r="AK104" s="2">
        <v>1147.04</v>
      </c>
      <c r="AL104" s="178">
        <v>135.84</v>
      </c>
      <c r="AM104" s="173"/>
      <c r="AN104" s="174"/>
      <c r="AO104" s="175"/>
      <c r="AP104" s="175"/>
      <c r="AQ104" s="175"/>
      <c r="AR104" s="175"/>
      <c r="AS104" s="176"/>
      <c r="AT104" s="179">
        <v>7.36</v>
      </c>
      <c r="AU104" s="180">
        <v>8.97</v>
      </c>
      <c r="AV104" s="175">
        <v>528.51</v>
      </c>
      <c r="AW104" s="175">
        <v>71.83</v>
      </c>
      <c r="AX104" s="175">
        <v>6069.89</v>
      </c>
      <c r="AY104" s="175">
        <v>1675.48</v>
      </c>
      <c r="AZ104" s="176">
        <v>208.12</v>
      </c>
      <c r="BA104" s="179">
        <v>7.87</v>
      </c>
      <c r="BB104" s="180">
        <v>9.58</v>
      </c>
      <c r="BC104" s="175">
        <v>801</v>
      </c>
      <c r="BD104" s="175"/>
      <c r="BE104" s="175">
        <v>5450</v>
      </c>
      <c r="BF104" s="175">
        <v>2476</v>
      </c>
      <c r="BG104" s="176">
        <v>310</v>
      </c>
      <c r="BH104" s="179">
        <v>7.78</v>
      </c>
      <c r="BI104" s="180">
        <v>9.62</v>
      </c>
      <c r="BJ104" s="175">
        <v>8.33</v>
      </c>
      <c r="BK104" s="175">
        <v>107</v>
      </c>
      <c r="BL104" s="175">
        <v>5317</v>
      </c>
      <c r="BM104" s="175">
        <v>3310</v>
      </c>
      <c r="BN104" s="176">
        <v>418</v>
      </c>
      <c r="BO104" s="179">
        <v>7.69</v>
      </c>
      <c r="BP104" s="180">
        <v>9.35</v>
      </c>
      <c r="BQ104" s="175">
        <v>846</v>
      </c>
      <c r="BR104" s="175">
        <v>110</v>
      </c>
      <c r="BS104" s="175">
        <v>5103</v>
      </c>
      <c r="BT104" s="175">
        <v>4156</v>
      </c>
      <c r="BU104" s="175">
        <v>529</v>
      </c>
      <c r="BV104" s="179">
        <v>7.79</v>
      </c>
      <c r="BW104" s="180">
        <v>9.95</v>
      </c>
      <c r="BX104" s="175">
        <v>629</v>
      </c>
      <c r="BY104" s="175">
        <v>80</v>
      </c>
      <c r="BZ104" s="181">
        <v>4628</v>
      </c>
      <c r="CA104" s="175">
        <v>4786</v>
      </c>
      <c r="CB104" s="176">
        <v>610</v>
      </c>
      <c r="CC104" s="175"/>
      <c r="CD104" s="182">
        <f t="shared" si="39"/>
        <v>2812.84</v>
      </c>
      <c r="CE104" s="175">
        <f t="shared" si="39"/>
        <v>368.83</v>
      </c>
      <c r="CF104" s="174">
        <f t="shared" si="56"/>
        <v>7.626386139956078</v>
      </c>
      <c r="CG104" s="175">
        <f t="shared" si="46"/>
        <v>107.92254237288137</v>
      </c>
      <c r="CH104" s="183">
        <f t="shared" si="47"/>
        <v>410.10566101694917</v>
      </c>
      <c r="CI104" s="8"/>
      <c r="CJ104" s="179">
        <v>7.33</v>
      </c>
      <c r="CK104" s="180">
        <v>9.05</v>
      </c>
      <c r="CL104" s="175">
        <v>750</v>
      </c>
      <c r="CM104" s="175">
        <v>102</v>
      </c>
      <c r="CN104" s="181">
        <v>5276</v>
      </c>
      <c r="CO104" s="175">
        <v>5536</v>
      </c>
      <c r="CP104" s="176">
        <v>713</v>
      </c>
      <c r="CQ104" s="179">
        <v>7.25</v>
      </c>
      <c r="CR104" s="180">
        <v>8.91</v>
      </c>
      <c r="CS104" s="175">
        <v>745.35</v>
      </c>
      <c r="CT104" s="175">
        <v>102.83</v>
      </c>
      <c r="CU104" s="181">
        <v>5439</v>
      </c>
      <c r="CV104" s="175">
        <v>6282.15</v>
      </c>
      <c r="CW104" s="176">
        <v>816.8</v>
      </c>
      <c r="CX104" s="179">
        <v>7.73</v>
      </c>
      <c r="CY104" s="180">
        <v>9.28</v>
      </c>
      <c r="CZ104" s="175">
        <v>1087.56</v>
      </c>
      <c r="DA104" s="175">
        <v>140.6</v>
      </c>
      <c r="DB104" s="175">
        <v>5091</v>
      </c>
      <c r="DC104" s="175">
        <v>7369.73</v>
      </c>
      <c r="DD104" s="176">
        <v>958.19</v>
      </c>
      <c r="DE104" s="173">
        <v>7.7</v>
      </c>
      <c r="DF104" s="174">
        <v>9.35</v>
      </c>
      <c r="DG104" s="175">
        <v>744.44</v>
      </c>
      <c r="DH104" s="175">
        <v>96.65</v>
      </c>
      <c r="DI104" s="175">
        <v>5481</v>
      </c>
      <c r="DJ104" s="175">
        <v>8114.2</v>
      </c>
      <c r="DK104" s="176">
        <v>1055.32</v>
      </c>
      <c r="DL104" s="173">
        <v>7.79</v>
      </c>
      <c r="DM104" s="174">
        <v>9.32</v>
      </c>
      <c r="DN104" s="175">
        <v>767.02</v>
      </c>
      <c r="DO104" s="175">
        <v>98.44</v>
      </c>
      <c r="DP104" s="175">
        <v>5512</v>
      </c>
      <c r="DQ104" s="175">
        <v>8881.27</v>
      </c>
      <c r="DR104" s="176">
        <v>1154.51</v>
      </c>
      <c r="DS104" s="185"/>
      <c r="DT104" s="8"/>
      <c r="DU104" s="8"/>
      <c r="DV104" s="8"/>
      <c r="DW104" s="8"/>
      <c r="DX104" s="8"/>
      <c r="DY104" s="186"/>
      <c r="DZ104" s="185"/>
      <c r="EA104" s="8"/>
      <c r="EB104" s="8"/>
      <c r="EC104" s="8"/>
      <c r="ED104" s="8"/>
      <c r="EE104" s="8"/>
      <c r="EF104" s="186"/>
      <c r="EG104" s="173">
        <v>7.64</v>
      </c>
      <c r="EH104" s="174">
        <v>8.99</v>
      </c>
      <c r="EI104" s="175">
        <v>1094.78</v>
      </c>
      <c r="EJ104" s="175">
        <v>143.33</v>
      </c>
      <c r="EK104" s="175"/>
      <c r="EL104" s="187">
        <v>1094.88</v>
      </c>
      <c r="EM104" s="214">
        <v>143.98</v>
      </c>
      <c r="EN104" s="174">
        <v>7.58</v>
      </c>
      <c r="EO104" s="174">
        <v>9.06</v>
      </c>
      <c r="EP104" s="175">
        <v>1165.39</v>
      </c>
      <c r="EQ104" s="175">
        <v>153.68</v>
      </c>
      <c r="ER104" s="175">
        <v>0</v>
      </c>
      <c r="ES104" s="175">
        <v>2260.26</v>
      </c>
      <c r="ET104" s="175">
        <v>298.67</v>
      </c>
      <c r="EU104" s="173">
        <v>7.49</v>
      </c>
      <c r="EV104" s="174">
        <v>8.83</v>
      </c>
      <c r="EW104" s="175">
        <v>347.3</v>
      </c>
      <c r="EX104" s="175">
        <v>46.36</v>
      </c>
      <c r="EY104" s="175"/>
      <c r="EZ104" s="175">
        <v>2607.53</v>
      </c>
      <c r="FA104" s="176">
        <v>345.43</v>
      </c>
      <c r="FB104" s="173">
        <v>7.49</v>
      </c>
      <c r="FC104" s="174">
        <v>8.83</v>
      </c>
      <c r="FD104" s="175">
        <v>347.3</v>
      </c>
      <c r="FE104" s="175">
        <v>46.36</v>
      </c>
      <c r="FF104" s="175"/>
      <c r="FG104" s="175">
        <v>2607.53</v>
      </c>
      <c r="FH104" s="175">
        <v>345.43</v>
      </c>
      <c r="FI104" s="173">
        <v>7.65</v>
      </c>
      <c r="FJ104" s="174">
        <v>9.13</v>
      </c>
      <c r="FK104" s="175">
        <v>1265</v>
      </c>
      <c r="FL104" s="175">
        <v>165.4</v>
      </c>
      <c r="FM104" s="175">
        <v>0</v>
      </c>
      <c r="FN104" s="175">
        <v>3872.67</v>
      </c>
      <c r="FO104" s="176">
        <v>511.75</v>
      </c>
      <c r="FP104" s="8"/>
      <c r="FQ104" s="182">
        <f t="shared" si="65"/>
        <v>8314.14</v>
      </c>
      <c r="FR104" s="175">
        <f t="shared" si="65"/>
        <v>1095.65</v>
      </c>
      <c r="FS104" s="174">
        <f t="shared" si="53"/>
        <v>7.588317437137771</v>
      </c>
      <c r="FT104" s="175">
        <f t="shared" si="54"/>
        <v>313.52627118644045</v>
      </c>
      <c r="FU104" s="183">
        <f t="shared" si="48"/>
        <v>1222.7524576271178</v>
      </c>
      <c r="FV104" s="8"/>
      <c r="FW104" s="173">
        <v>7.28</v>
      </c>
      <c r="FX104" s="174">
        <v>8.82</v>
      </c>
      <c r="FY104" s="175">
        <v>574.12</v>
      </c>
      <c r="FZ104" s="175">
        <v>78.89</v>
      </c>
      <c r="GA104" s="175">
        <v>0</v>
      </c>
      <c r="GB104" s="175">
        <v>4446.77</v>
      </c>
      <c r="GC104" s="176">
        <v>591.43</v>
      </c>
      <c r="GD104" s="173">
        <v>6.92</v>
      </c>
      <c r="GE104" s="174">
        <v>8.35</v>
      </c>
      <c r="GF104" s="175">
        <v>943.79</v>
      </c>
      <c r="GG104" s="175">
        <v>136.42</v>
      </c>
      <c r="GH104" s="175"/>
      <c r="GI104" s="175">
        <v>6374.07</v>
      </c>
      <c r="GJ104" s="175">
        <v>865.49</v>
      </c>
      <c r="GK104" s="185"/>
      <c r="GL104" s="8"/>
      <c r="GM104" s="8"/>
      <c r="GN104" s="8"/>
      <c r="GO104" s="8"/>
      <c r="GP104" s="8"/>
      <c r="GQ104" s="186"/>
      <c r="GR104" s="185"/>
      <c r="GS104" s="8"/>
      <c r="GT104" s="8"/>
      <c r="GU104" s="8"/>
      <c r="GV104" s="8"/>
      <c r="GW104" s="8"/>
      <c r="GX104" s="8"/>
      <c r="GY104" s="173">
        <v>7.71</v>
      </c>
      <c r="GZ104" s="174">
        <v>9.08</v>
      </c>
      <c r="HA104" s="175">
        <v>741.61</v>
      </c>
      <c r="HB104" s="175">
        <v>96.22</v>
      </c>
      <c r="HC104" s="175"/>
      <c r="HD104" s="175">
        <v>8364.78</v>
      </c>
      <c r="HE104" s="176">
        <v>1133.91</v>
      </c>
      <c r="HF104" s="173">
        <v>7.68</v>
      </c>
      <c r="HG104" s="174">
        <v>9.14</v>
      </c>
      <c r="HH104" s="175">
        <v>783.83</v>
      </c>
      <c r="HI104" s="175">
        <v>102.01</v>
      </c>
      <c r="HJ104" s="175">
        <v>0</v>
      </c>
      <c r="HK104" s="175">
        <v>9717.4</v>
      </c>
      <c r="HL104" s="175">
        <v>1308.38</v>
      </c>
      <c r="HM104" s="173"/>
      <c r="HN104" s="174"/>
      <c r="HO104" s="175"/>
      <c r="HP104" s="175"/>
      <c r="HQ104" s="175"/>
      <c r="HR104" s="175"/>
      <c r="HS104" s="176"/>
      <c r="HT104" s="8"/>
      <c r="HU104" s="173">
        <f t="shared" si="49"/>
        <v>7.610000000000001</v>
      </c>
      <c r="HV104" s="174">
        <f t="shared" si="50"/>
        <v>9.1705</v>
      </c>
      <c r="HW104" s="202">
        <f t="shared" si="51"/>
        <v>15317.440000000002</v>
      </c>
      <c r="HX104" s="175">
        <f t="shared" si="51"/>
        <v>2013.4599999999998</v>
      </c>
      <c r="HY104" s="210">
        <f t="shared" si="40"/>
        <v>0.2898305084745764</v>
      </c>
      <c r="HZ104" s="175">
        <f t="shared" si="41"/>
        <v>582.716271186441</v>
      </c>
      <c r="IA104" s="183">
        <f t="shared" si="52"/>
        <v>2243.457644067798</v>
      </c>
      <c r="IB104" s="194"/>
      <c r="IC104" s="211">
        <f t="shared" si="36"/>
        <v>2607.53</v>
      </c>
      <c r="ID104" s="212">
        <f t="shared" si="42"/>
        <v>12274.09</v>
      </c>
      <c r="IE104" s="175">
        <f t="shared" si="68"/>
        <v>511.75</v>
      </c>
      <c r="IF104" s="176">
        <f t="shared" si="43"/>
        <v>1599.92</v>
      </c>
      <c r="IG104" s="213" t="s">
        <v>58</v>
      </c>
      <c r="IH104" s="211">
        <f t="shared" si="44"/>
        <v>-69.79576271186443</v>
      </c>
      <c r="II104" s="176">
        <f t="shared" si="45"/>
        <v>480.4342372881356</v>
      </c>
    </row>
    <row r="105" spans="1:243" s="171" customFormat="1" ht="12.75">
      <c r="A105" s="171" t="s">
        <v>45</v>
      </c>
      <c r="B105" s="172" t="s">
        <v>157</v>
      </c>
      <c r="C105" s="171">
        <v>5.9</v>
      </c>
      <c r="D105" s="173"/>
      <c r="E105" s="174"/>
      <c r="F105" s="175"/>
      <c r="G105" s="175"/>
      <c r="H105" s="175"/>
      <c r="I105" s="175"/>
      <c r="J105" s="176"/>
      <c r="K105" s="173"/>
      <c r="L105" s="174"/>
      <c r="M105" s="175"/>
      <c r="N105" s="175"/>
      <c r="O105" s="175"/>
      <c r="P105" s="175"/>
      <c r="Q105" s="176"/>
      <c r="R105" s="177"/>
      <c r="S105" s="2"/>
      <c r="T105" s="175"/>
      <c r="U105" s="175"/>
      <c r="V105" s="175"/>
      <c r="W105" s="175"/>
      <c r="X105" s="176"/>
      <c r="Y105" s="173"/>
      <c r="Z105" s="174"/>
      <c r="AA105" s="175"/>
      <c r="AB105" s="175"/>
      <c r="AC105" s="175"/>
      <c r="AD105" s="175"/>
      <c r="AE105" s="176"/>
      <c r="AF105" s="177"/>
      <c r="AG105" s="2"/>
      <c r="AH105" s="2"/>
      <c r="AI105" s="2"/>
      <c r="AJ105" s="2"/>
      <c r="AK105" s="2"/>
      <c r="AL105" s="178"/>
      <c r="AM105" s="173"/>
      <c r="AN105" s="174"/>
      <c r="AO105" s="175"/>
      <c r="AP105" s="175"/>
      <c r="AQ105" s="175"/>
      <c r="AR105" s="175"/>
      <c r="AS105" s="176"/>
      <c r="AT105" s="179"/>
      <c r="AU105" s="180"/>
      <c r="AV105" s="175"/>
      <c r="AW105" s="175"/>
      <c r="AX105" s="175"/>
      <c r="AY105" s="175"/>
      <c r="AZ105" s="176"/>
      <c r="BA105" s="179"/>
      <c r="BB105" s="180"/>
      <c r="BC105" s="175"/>
      <c r="BD105" s="175"/>
      <c r="BE105" s="175"/>
      <c r="BF105" s="175"/>
      <c r="BG105" s="176"/>
      <c r="BH105" s="179"/>
      <c r="BI105" s="180"/>
      <c r="BJ105" s="175"/>
      <c r="BK105" s="175"/>
      <c r="BL105" s="175"/>
      <c r="BM105" s="175"/>
      <c r="BN105" s="176"/>
      <c r="BO105" s="179"/>
      <c r="BP105" s="180"/>
      <c r="BQ105" s="175"/>
      <c r="BR105" s="175"/>
      <c r="BS105" s="175"/>
      <c r="BT105" s="175"/>
      <c r="BU105" s="175"/>
      <c r="BV105" s="179"/>
      <c r="BW105" s="180"/>
      <c r="BX105" s="175"/>
      <c r="BY105" s="175"/>
      <c r="BZ105" s="181"/>
      <c r="CA105" s="175"/>
      <c r="CB105" s="176"/>
      <c r="CC105" s="175"/>
      <c r="CD105" s="182">
        <f t="shared" si="39"/>
        <v>0</v>
      </c>
      <c r="CE105" s="175">
        <f t="shared" si="39"/>
        <v>0</v>
      </c>
      <c r="CF105" s="174"/>
      <c r="CG105" s="175">
        <f t="shared" si="46"/>
        <v>0</v>
      </c>
      <c r="CH105" s="183">
        <f t="shared" si="47"/>
        <v>0</v>
      </c>
      <c r="CI105" s="8"/>
      <c r="CJ105" s="179"/>
      <c r="CK105" s="180"/>
      <c r="CL105" s="175"/>
      <c r="CM105" s="175"/>
      <c r="CN105" s="181"/>
      <c r="CO105" s="175"/>
      <c r="CP105" s="176"/>
      <c r="CQ105" s="179"/>
      <c r="CR105" s="180"/>
      <c r="CS105" s="175"/>
      <c r="CT105" s="175"/>
      <c r="CU105" s="181"/>
      <c r="CV105" s="175"/>
      <c r="CW105" s="176"/>
      <c r="CX105" s="179">
        <v>9.28</v>
      </c>
      <c r="CY105" s="180">
        <v>9.99</v>
      </c>
      <c r="CZ105" s="175">
        <v>499.14</v>
      </c>
      <c r="DA105" s="175">
        <v>53.78</v>
      </c>
      <c r="DB105" s="175">
        <v>669.15</v>
      </c>
      <c r="DC105" s="175">
        <v>499.15</v>
      </c>
      <c r="DD105" s="176">
        <v>54.13</v>
      </c>
      <c r="DE105" s="173"/>
      <c r="DF105" s="174"/>
      <c r="DG105" s="175"/>
      <c r="DH105" s="175"/>
      <c r="DI105" s="175"/>
      <c r="DJ105" s="175"/>
      <c r="DK105" s="176"/>
      <c r="DL105" s="173">
        <v>8.64</v>
      </c>
      <c r="DM105" s="174">
        <v>9.12</v>
      </c>
      <c r="DN105" s="175">
        <v>1215.59</v>
      </c>
      <c r="DO105" s="175">
        <v>140.7</v>
      </c>
      <c r="DP105" s="175">
        <v>2175</v>
      </c>
      <c r="DQ105" s="175">
        <v>1714.73</v>
      </c>
      <c r="DR105" s="176">
        <v>195.61</v>
      </c>
      <c r="DS105" s="185"/>
      <c r="DT105" s="8"/>
      <c r="DU105" s="8"/>
      <c r="DV105" s="8"/>
      <c r="DW105" s="8"/>
      <c r="DX105" s="8"/>
      <c r="DY105" s="186"/>
      <c r="DZ105" s="185"/>
      <c r="EA105" s="8"/>
      <c r="EB105" s="8"/>
      <c r="EC105" s="8"/>
      <c r="ED105" s="8"/>
      <c r="EE105" s="8"/>
      <c r="EF105" s="186"/>
      <c r="EG105" s="173">
        <v>8.42</v>
      </c>
      <c r="EH105" s="174">
        <v>8.88</v>
      </c>
      <c r="EI105" s="175">
        <v>1852.11</v>
      </c>
      <c r="EJ105" s="175">
        <v>219.82</v>
      </c>
      <c r="EK105" s="175"/>
      <c r="EL105" s="207">
        <v>1852.15</v>
      </c>
      <c r="EM105" s="271">
        <v>220.54</v>
      </c>
      <c r="EN105" s="174">
        <v>8.55</v>
      </c>
      <c r="EO105" s="174">
        <v>9.19</v>
      </c>
      <c r="EP105" s="175">
        <v>955.06</v>
      </c>
      <c r="EQ105" s="175">
        <v>111.72</v>
      </c>
      <c r="ER105" s="175">
        <v>0</v>
      </c>
      <c r="ES105" s="187">
        <v>955.07</v>
      </c>
      <c r="ET105" s="187">
        <v>111.98</v>
      </c>
      <c r="EU105" s="173">
        <v>7.7</v>
      </c>
      <c r="EV105" s="174">
        <v>8.75</v>
      </c>
      <c r="EW105" s="175">
        <v>945.69</v>
      </c>
      <c r="EX105" s="175">
        <v>109.89</v>
      </c>
      <c r="EY105" s="175">
        <v>0</v>
      </c>
      <c r="EZ105" s="175">
        <v>1800.74</v>
      </c>
      <c r="FA105" s="176">
        <v>222.47</v>
      </c>
      <c r="FB105" s="173">
        <v>7.23</v>
      </c>
      <c r="FC105" s="174">
        <v>8.6</v>
      </c>
      <c r="FD105" s="175">
        <v>1054.2</v>
      </c>
      <c r="FE105" s="175">
        <v>145.8</v>
      </c>
      <c r="FF105" s="175">
        <v>0</v>
      </c>
      <c r="FG105" s="175">
        <v>2854.8</v>
      </c>
      <c r="FH105" s="175">
        <v>369.62</v>
      </c>
      <c r="FI105" s="173">
        <v>7.23</v>
      </c>
      <c r="FJ105" s="174">
        <v>8.6</v>
      </c>
      <c r="FK105" s="175">
        <v>1054.2</v>
      </c>
      <c r="FL105" s="175">
        <v>145.8</v>
      </c>
      <c r="FM105" s="175">
        <v>0</v>
      </c>
      <c r="FN105" s="175">
        <v>2854.8</v>
      </c>
      <c r="FO105" s="176">
        <v>369.62</v>
      </c>
      <c r="FP105" s="8"/>
      <c r="FQ105" s="182">
        <f t="shared" si="65"/>
        <v>7575.99</v>
      </c>
      <c r="FR105" s="175">
        <f t="shared" si="65"/>
        <v>927.51</v>
      </c>
      <c r="FS105" s="174">
        <f t="shared" si="53"/>
        <v>8.168095222693017</v>
      </c>
      <c r="FT105" s="175">
        <f t="shared" si="54"/>
        <v>356.55610169491524</v>
      </c>
      <c r="FU105" s="183">
        <f t="shared" si="48"/>
        <v>1390.5687966101693</v>
      </c>
      <c r="FV105" s="8"/>
      <c r="FW105" s="173">
        <v>7.34</v>
      </c>
      <c r="FX105" s="174">
        <v>8.97</v>
      </c>
      <c r="FY105" s="175">
        <v>532.89</v>
      </c>
      <c r="FZ105" s="175">
        <v>72.62</v>
      </c>
      <c r="GA105" s="175">
        <v>0</v>
      </c>
      <c r="GB105" s="175">
        <v>3387.57</v>
      </c>
      <c r="GC105" s="176">
        <v>442.58</v>
      </c>
      <c r="GD105" s="173">
        <v>7.81</v>
      </c>
      <c r="GE105" s="174">
        <v>8.87</v>
      </c>
      <c r="GF105" s="175">
        <v>1146.95</v>
      </c>
      <c r="GG105" s="175">
        <v>146.85</v>
      </c>
      <c r="GH105" s="175"/>
      <c r="GI105" s="175">
        <v>5511</v>
      </c>
      <c r="GJ105" s="175">
        <v>721.2</v>
      </c>
      <c r="GK105" s="185"/>
      <c r="GL105" s="8"/>
      <c r="GM105" s="8"/>
      <c r="GN105" s="8"/>
      <c r="GO105" s="8"/>
      <c r="GP105" s="8"/>
      <c r="GQ105" s="186"/>
      <c r="GR105" s="185"/>
      <c r="GS105" s="8"/>
      <c r="GT105" s="8"/>
      <c r="GU105" s="8"/>
      <c r="GV105" s="8"/>
      <c r="GW105" s="8"/>
      <c r="GX105" s="8"/>
      <c r="GY105" s="173">
        <v>7.87</v>
      </c>
      <c r="GZ105" s="174">
        <v>8.59</v>
      </c>
      <c r="HA105" s="175">
        <v>456.39</v>
      </c>
      <c r="HB105" s="175">
        <v>58.02</v>
      </c>
      <c r="HC105" s="175"/>
      <c r="HD105" s="175">
        <v>8074.77</v>
      </c>
      <c r="HE105" s="176">
        <v>1046.04</v>
      </c>
      <c r="HF105" s="173">
        <v>8.37</v>
      </c>
      <c r="HG105" s="174">
        <v>9.62</v>
      </c>
      <c r="HH105" s="175">
        <v>1201.68</v>
      </c>
      <c r="HI105" s="175">
        <v>143.49</v>
      </c>
      <c r="HJ105" s="175">
        <v>0</v>
      </c>
      <c r="HK105" s="175">
        <v>9845.56</v>
      </c>
      <c r="HL105" s="175">
        <v>1264.85</v>
      </c>
      <c r="HM105" s="173"/>
      <c r="HN105" s="174"/>
      <c r="HO105" s="175"/>
      <c r="HP105" s="175"/>
      <c r="HQ105" s="175"/>
      <c r="HR105" s="175"/>
      <c r="HS105" s="176"/>
      <c r="HT105" s="8"/>
      <c r="HU105" s="173">
        <f t="shared" si="49"/>
        <v>8.04</v>
      </c>
      <c r="HV105" s="174">
        <f t="shared" si="50"/>
        <v>9.016363636363636</v>
      </c>
      <c r="HW105" s="202">
        <f t="shared" si="51"/>
        <v>10913.9</v>
      </c>
      <c r="HX105" s="175">
        <f t="shared" si="51"/>
        <v>1348.49</v>
      </c>
      <c r="HY105" s="210">
        <f t="shared" si="40"/>
        <v>0.36271186440677944</v>
      </c>
      <c r="HZ105" s="175">
        <f t="shared" si="41"/>
        <v>501.3235593220338</v>
      </c>
      <c r="IA105" s="183">
        <f t="shared" si="52"/>
        <v>1930.0957033898303</v>
      </c>
      <c r="IB105" s="194"/>
      <c r="IC105" s="211">
        <f t="shared" si="36"/>
        <v>2854.8</v>
      </c>
      <c r="ID105" s="212">
        <f t="shared" si="42"/>
        <v>7575.990000000001</v>
      </c>
      <c r="IE105" s="175">
        <f t="shared" si="68"/>
        <v>369.62</v>
      </c>
      <c r="IF105" s="176">
        <f t="shared" si="43"/>
        <v>927.51</v>
      </c>
      <c r="IG105" s="213" t="s">
        <v>158</v>
      </c>
      <c r="IH105" s="211">
        <f t="shared" si="44"/>
        <v>114.244406779661</v>
      </c>
      <c r="II105" s="176">
        <f t="shared" si="45"/>
        <v>356.55610169491524</v>
      </c>
    </row>
    <row r="106" spans="1:243" s="171" customFormat="1" ht="12.75">
      <c r="A106" s="171" t="s">
        <v>45</v>
      </c>
      <c r="B106" s="172" t="s">
        <v>159</v>
      </c>
      <c r="C106" s="171">
        <v>5.9</v>
      </c>
      <c r="D106" s="173"/>
      <c r="E106" s="174"/>
      <c r="F106" s="175"/>
      <c r="G106" s="175"/>
      <c r="H106" s="175"/>
      <c r="I106" s="175"/>
      <c r="J106" s="176"/>
      <c r="K106" s="173"/>
      <c r="L106" s="174"/>
      <c r="M106" s="175"/>
      <c r="N106" s="175"/>
      <c r="O106" s="175"/>
      <c r="P106" s="175"/>
      <c r="Q106" s="176"/>
      <c r="R106" s="177"/>
      <c r="S106" s="2"/>
      <c r="T106" s="175"/>
      <c r="U106" s="175"/>
      <c r="V106" s="175"/>
      <c r="W106" s="175"/>
      <c r="X106" s="176"/>
      <c r="Y106" s="173"/>
      <c r="Z106" s="174"/>
      <c r="AA106" s="175"/>
      <c r="AB106" s="175"/>
      <c r="AC106" s="175"/>
      <c r="AD106" s="175"/>
      <c r="AE106" s="176"/>
      <c r="AF106" s="177"/>
      <c r="AG106" s="2"/>
      <c r="AH106" s="2"/>
      <c r="AI106" s="2"/>
      <c r="AJ106" s="2"/>
      <c r="AK106" s="2"/>
      <c r="AL106" s="178"/>
      <c r="AM106" s="173"/>
      <c r="AN106" s="174"/>
      <c r="AO106" s="175"/>
      <c r="AP106" s="175"/>
      <c r="AQ106" s="175"/>
      <c r="AR106" s="175"/>
      <c r="AS106" s="176"/>
      <c r="AT106" s="179"/>
      <c r="AU106" s="180"/>
      <c r="AV106" s="175"/>
      <c r="AW106" s="175"/>
      <c r="AX106" s="175"/>
      <c r="AY106" s="175"/>
      <c r="AZ106" s="176"/>
      <c r="BA106" s="179"/>
      <c r="BB106" s="180"/>
      <c r="BC106" s="175"/>
      <c r="BD106" s="175"/>
      <c r="BE106" s="175"/>
      <c r="BF106" s="175"/>
      <c r="BG106" s="176"/>
      <c r="BH106" s="179"/>
      <c r="BI106" s="180"/>
      <c r="BJ106" s="175"/>
      <c r="BK106" s="175"/>
      <c r="BL106" s="175"/>
      <c r="BM106" s="175"/>
      <c r="BN106" s="176"/>
      <c r="BO106" s="179"/>
      <c r="BP106" s="180"/>
      <c r="BQ106" s="175"/>
      <c r="BR106" s="175"/>
      <c r="BS106" s="175"/>
      <c r="BT106" s="175"/>
      <c r="BU106" s="175"/>
      <c r="BV106" s="179"/>
      <c r="BW106" s="180"/>
      <c r="BX106" s="175"/>
      <c r="BY106" s="175"/>
      <c r="BZ106" s="181"/>
      <c r="CA106" s="175"/>
      <c r="CB106" s="176"/>
      <c r="CC106" s="175"/>
      <c r="CD106" s="182">
        <f t="shared" si="39"/>
        <v>0</v>
      </c>
      <c r="CE106" s="175">
        <f t="shared" si="39"/>
        <v>0</v>
      </c>
      <c r="CF106" s="174"/>
      <c r="CG106" s="175">
        <f t="shared" si="46"/>
        <v>0</v>
      </c>
      <c r="CH106" s="183">
        <f t="shared" si="47"/>
        <v>0</v>
      </c>
      <c r="CI106" s="8"/>
      <c r="CJ106" s="179"/>
      <c r="CK106" s="180"/>
      <c r="CL106" s="175"/>
      <c r="CM106" s="175"/>
      <c r="CN106" s="181"/>
      <c r="CO106" s="175"/>
      <c r="CP106" s="176"/>
      <c r="CQ106" s="179"/>
      <c r="CR106" s="180"/>
      <c r="CS106" s="175"/>
      <c r="CT106" s="175"/>
      <c r="CU106" s="181"/>
      <c r="CV106" s="175"/>
      <c r="CW106" s="176"/>
      <c r="CX106" s="179"/>
      <c r="CY106" s="180"/>
      <c r="CZ106" s="175"/>
      <c r="DA106" s="175"/>
      <c r="DB106" s="175"/>
      <c r="DC106" s="175"/>
      <c r="DD106" s="176"/>
      <c r="DE106" s="173">
        <v>8.78</v>
      </c>
      <c r="DF106" s="174">
        <v>9.43</v>
      </c>
      <c r="DG106" s="175">
        <v>1438.86</v>
      </c>
      <c r="DH106" s="175">
        <v>163.86</v>
      </c>
      <c r="DI106" s="175">
        <v>1503.97</v>
      </c>
      <c r="DJ106" s="175">
        <v>1438.8</v>
      </c>
      <c r="DK106" s="176">
        <v>164.43</v>
      </c>
      <c r="DL106" s="173">
        <v>8.61</v>
      </c>
      <c r="DM106" s="174">
        <v>9.22</v>
      </c>
      <c r="DN106" s="175">
        <v>1678.38</v>
      </c>
      <c r="DO106" s="175">
        <v>194.98</v>
      </c>
      <c r="DP106" s="175">
        <v>2021</v>
      </c>
      <c r="DQ106" s="175">
        <v>3117.17</v>
      </c>
      <c r="DR106" s="176">
        <v>359.96</v>
      </c>
      <c r="DS106" s="185"/>
      <c r="DT106" s="8"/>
      <c r="DU106" s="8"/>
      <c r="DV106" s="8"/>
      <c r="DW106" s="8"/>
      <c r="DX106" s="8"/>
      <c r="DY106" s="186"/>
      <c r="DZ106" s="185"/>
      <c r="EA106" s="8"/>
      <c r="EB106" s="8"/>
      <c r="EC106" s="8"/>
      <c r="ED106" s="8"/>
      <c r="EE106" s="8"/>
      <c r="EF106" s="186"/>
      <c r="EG106" s="173">
        <v>7.67</v>
      </c>
      <c r="EH106" s="174">
        <v>8.35</v>
      </c>
      <c r="EI106" s="175">
        <v>873.33</v>
      </c>
      <c r="EJ106" s="175">
        <v>113.77</v>
      </c>
      <c r="EK106" s="175"/>
      <c r="EL106" s="187">
        <v>873.32</v>
      </c>
      <c r="EM106" s="176">
        <v>114.39</v>
      </c>
      <c r="EN106" s="174">
        <v>7.62</v>
      </c>
      <c r="EO106" s="174">
        <v>8.33</v>
      </c>
      <c r="EP106" s="175">
        <v>1058.04</v>
      </c>
      <c r="EQ106" s="175">
        <v>138.76</v>
      </c>
      <c r="ER106" s="175">
        <v>0</v>
      </c>
      <c r="ES106" s="175">
        <v>1931.32</v>
      </c>
      <c r="ET106" s="175">
        <v>253.7</v>
      </c>
      <c r="EU106" s="173">
        <v>7.17</v>
      </c>
      <c r="EV106" s="174">
        <v>8.03</v>
      </c>
      <c r="EW106" s="175">
        <v>610.78</v>
      </c>
      <c r="EX106" s="175">
        <v>85.19</v>
      </c>
      <c r="EY106" s="175">
        <v>0</v>
      </c>
      <c r="EZ106" s="175">
        <v>2542.05</v>
      </c>
      <c r="FA106" s="176">
        <v>339.45</v>
      </c>
      <c r="FB106" s="173">
        <v>7.17</v>
      </c>
      <c r="FC106" s="174">
        <v>8.03</v>
      </c>
      <c r="FD106" s="175">
        <v>610.78</v>
      </c>
      <c r="FE106" s="175">
        <v>85.19</v>
      </c>
      <c r="FF106" s="175">
        <v>0</v>
      </c>
      <c r="FG106" s="175">
        <v>2542.05</v>
      </c>
      <c r="FH106" s="175">
        <v>339.45</v>
      </c>
      <c r="FI106" s="173">
        <v>7.28</v>
      </c>
      <c r="FJ106" s="174">
        <v>8.2</v>
      </c>
      <c r="FK106" s="175">
        <v>1148.25</v>
      </c>
      <c r="FL106" s="175">
        <v>157.69</v>
      </c>
      <c r="FM106" s="175">
        <v>0</v>
      </c>
      <c r="FN106" s="175">
        <v>3690.22</v>
      </c>
      <c r="FO106" s="176">
        <v>498.22</v>
      </c>
      <c r="FP106" s="8"/>
      <c r="FQ106" s="182">
        <f t="shared" si="65"/>
        <v>7418.419999999999</v>
      </c>
      <c r="FR106" s="175">
        <f t="shared" si="65"/>
        <v>939.44</v>
      </c>
      <c r="FS106" s="174">
        <f t="shared" si="53"/>
        <v>7.896640551818103</v>
      </c>
      <c r="FT106" s="175">
        <f t="shared" si="54"/>
        <v>317.91932203389797</v>
      </c>
      <c r="FU106" s="183">
        <f t="shared" si="48"/>
        <v>1239.885355932202</v>
      </c>
      <c r="FV106" s="8"/>
      <c r="FW106" s="173">
        <v>6.86</v>
      </c>
      <c r="FX106" s="174">
        <v>8.21</v>
      </c>
      <c r="FY106" s="175">
        <v>413.57</v>
      </c>
      <c r="FZ106" s="175">
        <v>60.26</v>
      </c>
      <c r="GA106" s="175">
        <v>0</v>
      </c>
      <c r="GB106" s="175">
        <v>4103.82</v>
      </c>
      <c r="GC106" s="176">
        <v>558.68</v>
      </c>
      <c r="GD106" s="173">
        <v>7.17</v>
      </c>
      <c r="GE106" s="174">
        <v>8.04</v>
      </c>
      <c r="GF106" s="175">
        <v>834.22</v>
      </c>
      <c r="GG106" s="175">
        <v>116.32</v>
      </c>
      <c r="GH106" s="175"/>
      <c r="GI106" s="175">
        <v>5794.79</v>
      </c>
      <c r="GJ106" s="175">
        <v>801.57</v>
      </c>
      <c r="GK106" s="185"/>
      <c r="GL106" s="8"/>
      <c r="GM106" s="8"/>
      <c r="GN106" s="8"/>
      <c r="GO106" s="8"/>
      <c r="GP106" s="8"/>
      <c r="GQ106" s="186"/>
      <c r="GR106" s="185"/>
      <c r="GS106" s="8"/>
      <c r="GT106" s="8"/>
      <c r="GU106" s="8"/>
      <c r="GV106" s="8"/>
      <c r="GW106" s="8"/>
      <c r="GX106" s="8"/>
      <c r="GY106" s="173">
        <v>7.85</v>
      </c>
      <c r="GZ106" s="174">
        <v>8.61</v>
      </c>
      <c r="HA106" s="175">
        <v>719.95</v>
      </c>
      <c r="HB106" s="175">
        <v>91.68</v>
      </c>
      <c r="HC106" s="175"/>
      <c r="HD106" s="175">
        <v>7701.35</v>
      </c>
      <c r="HE106" s="176">
        <v>1051.93</v>
      </c>
      <c r="HF106" s="173">
        <v>8.06</v>
      </c>
      <c r="HG106" s="174">
        <v>8.84</v>
      </c>
      <c r="HH106" s="175">
        <v>773.36</v>
      </c>
      <c r="HI106" s="175">
        <v>95.9</v>
      </c>
      <c r="HJ106" s="175">
        <v>0</v>
      </c>
      <c r="HK106" s="175">
        <v>9017.29</v>
      </c>
      <c r="HL106" s="175">
        <v>1215.89</v>
      </c>
      <c r="HM106" s="173"/>
      <c r="HN106" s="174"/>
      <c r="HO106" s="175"/>
      <c r="HP106" s="175"/>
      <c r="HQ106" s="175"/>
      <c r="HR106" s="175"/>
      <c r="HS106" s="176"/>
      <c r="HT106" s="8"/>
      <c r="HU106" s="173">
        <f t="shared" si="49"/>
        <v>7.658181818181817</v>
      </c>
      <c r="HV106" s="174">
        <f t="shared" si="50"/>
        <v>8.48090909090909</v>
      </c>
      <c r="HW106" s="202">
        <f t="shared" si="51"/>
        <v>10159.52</v>
      </c>
      <c r="HX106" s="175">
        <f t="shared" si="51"/>
        <v>1303.6</v>
      </c>
      <c r="HY106" s="210">
        <f t="shared" si="40"/>
        <v>0.29799691833590114</v>
      </c>
      <c r="HZ106" s="175">
        <f t="shared" si="41"/>
        <v>418.3525423728813</v>
      </c>
      <c r="IA106" s="183">
        <f t="shared" si="52"/>
        <v>1610.657288135593</v>
      </c>
      <c r="IB106" s="194"/>
      <c r="IC106" s="211">
        <f aca="true" t="shared" si="69" ref="IC106:IC142">FG106</f>
        <v>2542.05</v>
      </c>
      <c r="ID106" s="212">
        <f t="shared" si="42"/>
        <v>7418.42</v>
      </c>
      <c r="IE106" s="175">
        <f t="shared" si="68"/>
        <v>498.22</v>
      </c>
      <c r="IF106" s="176">
        <f t="shared" si="43"/>
        <v>939.44</v>
      </c>
      <c r="IG106" s="213" t="s">
        <v>58</v>
      </c>
      <c r="IH106" s="211">
        <f t="shared" si="44"/>
        <v>-67.36406779661019</v>
      </c>
      <c r="II106" s="176">
        <f t="shared" si="45"/>
        <v>317.9193220338982</v>
      </c>
    </row>
    <row r="107" spans="1:243" s="171" customFormat="1" ht="12.75">
      <c r="A107" s="171" t="s">
        <v>45</v>
      </c>
      <c r="B107" s="172" t="s">
        <v>160</v>
      </c>
      <c r="C107" s="171">
        <v>7.2</v>
      </c>
      <c r="D107" s="173">
        <v>6.3</v>
      </c>
      <c r="E107" s="174"/>
      <c r="F107" s="175"/>
      <c r="G107" s="175"/>
      <c r="H107" s="175"/>
      <c r="I107" s="175">
        <v>2647.1</v>
      </c>
      <c r="J107" s="176">
        <v>375.6</v>
      </c>
      <c r="K107" s="173">
        <v>6.9</v>
      </c>
      <c r="L107" s="174">
        <v>8.2</v>
      </c>
      <c r="M107" s="175">
        <v>560.7</v>
      </c>
      <c r="N107" s="175">
        <v>81.7</v>
      </c>
      <c r="O107" s="175">
        <v>3294</v>
      </c>
      <c r="P107" s="175"/>
      <c r="Q107" s="176">
        <v>81.9</v>
      </c>
      <c r="R107" s="177">
        <v>7.3</v>
      </c>
      <c r="S107" s="2">
        <v>8.4</v>
      </c>
      <c r="T107" s="175">
        <v>563.3</v>
      </c>
      <c r="U107" s="175">
        <v>76.7</v>
      </c>
      <c r="V107" s="175">
        <v>3312</v>
      </c>
      <c r="W107" s="175"/>
      <c r="X107" s="176">
        <v>159</v>
      </c>
      <c r="Y107" s="173">
        <v>7.3</v>
      </c>
      <c r="Z107" s="174">
        <v>8.2</v>
      </c>
      <c r="AA107" s="175">
        <v>1216.1</v>
      </c>
      <c r="AB107" s="175">
        <v>166.4</v>
      </c>
      <c r="AC107" s="175">
        <v>7204</v>
      </c>
      <c r="AD107" s="175"/>
      <c r="AE107" s="176">
        <v>249</v>
      </c>
      <c r="AF107" s="177"/>
      <c r="AG107" s="2"/>
      <c r="AH107" s="2"/>
      <c r="AI107" s="2"/>
      <c r="AJ107" s="2"/>
      <c r="AK107" s="2"/>
      <c r="AL107" s="178"/>
      <c r="AM107" s="173"/>
      <c r="AN107" s="174"/>
      <c r="AO107" s="175"/>
      <c r="AP107" s="175"/>
      <c r="AQ107" s="175"/>
      <c r="AR107" s="175"/>
      <c r="AS107" s="176"/>
      <c r="AT107" s="179">
        <v>8</v>
      </c>
      <c r="AU107" s="180">
        <v>8.7</v>
      </c>
      <c r="AV107" s="175">
        <v>921</v>
      </c>
      <c r="AW107" s="175">
        <v>115.5</v>
      </c>
      <c r="AX107" s="175">
        <v>4640</v>
      </c>
      <c r="AY107" s="175"/>
      <c r="AZ107" s="176">
        <v>364.8</v>
      </c>
      <c r="BA107" s="179">
        <v>7.25</v>
      </c>
      <c r="BB107" s="180">
        <v>8.2</v>
      </c>
      <c r="BC107" s="175">
        <v>269.16</v>
      </c>
      <c r="BD107" s="175">
        <v>37.12</v>
      </c>
      <c r="BE107" s="175">
        <v>5959.28</v>
      </c>
      <c r="BF107" s="175">
        <v>3401.56</v>
      </c>
      <c r="BG107" s="176">
        <v>460.89</v>
      </c>
      <c r="BH107" s="179">
        <v>7.14</v>
      </c>
      <c r="BI107" s="180">
        <v>8.34</v>
      </c>
      <c r="BJ107" s="175">
        <v>674</v>
      </c>
      <c r="BK107" s="175">
        <v>94.54</v>
      </c>
      <c r="BL107" s="175">
        <v>6067</v>
      </c>
      <c r="BM107" s="175">
        <v>4076</v>
      </c>
      <c r="BN107" s="176">
        <v>555</v>
      </c>
      <c r="BO107" s="179">
        <v>7.62</v>
      </c>
      <c r="BP107" s="180">
        <v>8.52</v>
      </c>
      <c r="BQ107" s="175">
        <v>927</v>
      </c>
      <c r="BR107" s="175">
        <v>121</v>
      </c>
      <c r="BS107" s="175">
        <v>2642</v>
      </c>
      <c r="BT107" s="175">
        <v>3857</v>
      </c>
      <c r="BU107" s="175">
        <v>490</v>
      </c>
      <c r="BV107" s="179"/>
      <c r="BW107" s="180"/>
      <c r="BX107" s="175"/>
      <c r="BY107" s="175"/>
      <c r="BZ107" s="181"/>
      <c r="CA107" s="175"/>
      <c r="CB107" s="176"/>
      <c r="CC107" s="175"/>
      <c r="CD107" s="182">
        <f t="shared" si="39"/>
        <v>5131.26</v>
      </c>
      <c r="CE107" s="175">
        <f t="shared" si="39"/>
        <v>692.96</v>
      </c>
      <c r="CF107" s="174">
        <f t="shared" si="56"/>
        <v>7.404842992380512</v>
      </c>
      <c r="CG107" s="175">
        <f t="shared" si="46"/>
        <v>19.715000000000032</v>
      </c>
      <c r="CH107" s="183">
        <f t="shared" si="47"/>
        <v>74.91700000000012</v>
      </c>
      <c r="CI107" s="8"/>
      <c r="CJ107" s="179"/>
      <c r="CK107" s="180"/>
      <c r="CL107" s="175"/>
      <c r="CM107" s="175"/>
      <c r="CN107" s="181"/>
      <c r="CO107" s="175"/>
      <c r="CP107" s="176"/>
      <c r="CQ107" s="179">
        <v>6.95</v>
      </c>
      <c r="CR107" s="180">
        <v>8.19</v>
      </c>
      <c r="CS107" s="175">
        <v>1274.75</v>
      </c>
      <c r="CT107" s="175">
        <v>183.47</v>
      </c>
      <c r="CU107" s="181">
        <v>5180</v>
      </c>
      <c r="CV107" s="175">
        <v>5351</v>
      </c>
      <c r="CW107" s="176">
        <v>740.29</v>
      </c>
      <c r="CX107" s="179">
        <v>7.03</v>
      </c>
      <c r="CY107" s="180">
        <v>8.17</v>
      </c>
      <c r="CZ107" s="175">
        <v>1974.15</v>
      </c>
      <c r="DA107" s="175">
        <v>280.71</v>
      </c>
      <c r="DB107" s="175">
        <v>5550</v>
      </c>
      <c r="DC107" s="175">
        <v>6050.59</v>
      </c>
      <c r="DD107" s="176">
        <v>837.95</v>
      </c>
      <c r="DE107" s="173">
        <v>7.06</v>
      </c>
      <c r="DF107" s="174">
        <v>8.04</v>
      </c>
      <c r="DG107" s="175">
        <v>626.53</v>
      </c>
      <c r="DH107" s="175">
        <v>88.73</v>
      </c>
      <c r="DI107" s="175">
        <v>5859</v>
      </c>
      <c r="DJ107" s="175">
        <v>6677.23</v>
      </c>
      <c r="DK107" s="176">
        <v>926.91</v>
      </c>
      <c r="DL107" s="173">
        <v>7.49</v>
      </c>
      <c r="DM107" s="174">
        <v>8.18</v>
      </c>
      <c r="DN107" s="175">
        <v>306.81</v>
      </c>
      <c r="DO107" s="175">
        <v>40.98</v>
      </c>
      <c r="DP107" s="175">
        <v>5263</v>
      </c>
      <c r="DQ107" s="175">
        <v>6984.01</v>
      </c>
      <c r="DR107" s="176">
        <v>968.16</v>
      </c>
      <c r="DS107" s="185"/>
      <c r="DT107" s="8"/>
      <c r="DU107" s="8"/>
      <c r="DV107" s="8"/>
      <c r="DW107" s="8"/>
      <c r="DX107" s="8"/>
      <c r="DY107" s="186"/>
      <c r="DZ107" s="185"/>
      <c r="EA107" s="8"/>
      <c r="EB107" s="8"/>
      <c r="EC107" s="8"/>
      <c r="ED107" s="8"/>
      <c r="EE107" s="8"/>
      <c r="EF107" s="186"/>
      <c r="EG107" s="173">
        <v>7.73</v>
      </c>
      <c r="EH107" s="174">
        <v>8.46</v>
      </c>
      <c r="EI107" s="175">
        <v>929.34</v>
      </c>
      <c r="EJ107" s="175">
        <v>120.26</v>
      </c>
      <c r="EK107" s="175">
        <v>5383</v>
      </c>
      <c r="EL107" s="175">
        <v>7606</v>
      </c>
      <c r="EM107" s="176">
        <v>1047.66</v>
      </c>
      <c r="EN107" s="174">
        <v>7.77</v>
      </c>
      <c r="EO107" s="174">
        <v>8.84</v>
      </c>
      <c r="EP107" s="175">
        <v>592.78</v>
      </c>
      <c r="EQ107" s="175">
        <v>76.3</v>
      </c>
      <c r="ER107" s="175">
        <v>0</v>
      </c>
      <c r="ES107" s="175">
        <v>8199.35</v>
      </c>
      <c r="ET107" s="175">
        <v>1124.31</v>
      </c>
      <c r="EU107" s="173">
        <v>7.36</v>
      </c>
      <c r="EV107" s="174">
        <v>8.57</v>
      </c>
      <c r="EW107" s="175">
        <v>640.08</v>
      </c>
      <c r="EX107" s="175">
        <v>86.99</v>
      </c>
      <c r="EY107" s="175">
        <v>0</v>
      </c>
      <c r="EZ107" s="175">
        <v>8839.37</v>
      </c>
      <c r="FA107" s="176">
        <v>1211.92</v>
      </c>
      <c r="FB107" s="173">
        <v>7.01</v>
      </c>
      <c r="FC107" s="174">
        <v>8.49</v>
      </c>
      <c r="FD107" s="175">
        <v>505</v>
      </c>
      <c r="FE107" s="175">
        <v>72.13</v>
      </c>
      <c r="FF107" s="175">
        <v>0</v>
      </c>
      <c r="FG107" s="175">
        <v>9344.77</v>
      </c>
      <c r="FH107" s="175">
        <v>1284.37</v>
      </c>
      <c r="FI107" s="173">
        <v>7.1</v>
      </c>
      <c r="FJ107" s="174">
        <v>8.57</v>
      </c>
      <c r="FK107" s="175">
        <v>439.99</v>
      </c>
      <c r="FL107" s="175">
        <v>61.99</v>
      </c>
      <c r="FM107" s="175">
        <v>0</v>
      </c>
      <c r="FN107" s="175">
        <v>9784.74</v>
      </c>
      <c r="FO107" s="176">
        <v>1346.56</v>
      </c>
      <c r="FP107" s="8"/>
      <c r="FQ107" s="182">
        <f t="shared" si="65"/>
        <v>7289.43</v>
      </c>
      <c r="FR107" s="175">
        <f t="shared" si="65"/>
        <v>1011.56</v>
      </c>
      <c r="FS107" s="174">
        <f t="shared" si="53"/>
        <v>7.206127169915774</v>
      </c>
      <c r="FT107" s="175">
        <f t="shared" si="54"/>
        <v>0.8608333333334031</v>
      </c>
      <c r="FU107" s="183">
        <f t="shared" si="48"/>
        <v>3.357250000000272</v>
      </c>
      <c r="FV107" s="8"/>
      <c r="FW107" s="173">
        <v>6.62</v>
      </c>
      <c r="FX107" s="174">
        <v>8.27</v>
      </c>
      <c r="FY107" s="175">
        <v>663.66</v>
      </c>
      <c r="FZ107" s="175">
        <v>100.17</v>
      </c>
      <c r="GA107" s="175">
        <v>0</v>
      </c>
      <c r="GB107" s="175">
        <v>10448.4</v>
      </c>
      <c r="GC107" s="176">
        <v>1447.37</v>
      </c>
      <c r="GD107" s="173">
        <v>6.7</v>
      </c>
      <c r="GE107" s="174">
        <v>8.22</v>
      </c>
      <c r="GF107" s="175">
        <v>547.07</v>
      </c>
      <c r="GG107" s="175">
        <v>81.61</v>
      </c>
      <c r="GH107" s="175"/>
      <c r="GI107" s="175">
        <v>10995.51</v>
      </c>
      <c r="GJ107" s="175">
        <v>11002.63</v>
      </c>
      <c r="GK107" s="173">
        <v>6.68</v>
      </c>
      <c r="GL107" s="174">
        <v>8.12</v>
      </c>
      <c r="GM107" s="175">
        <v>626.26</v>
      </c>
      <c r="GN107" s="175">
        <v>93.71</v>
      </c>
      <c r="GO107" s="175">
        <v>0</v>
      </c>
      <c r="GP107" s="175">
        <v>11621.76</v>
      </c>
      <c r="GQ107" s="176">
        <v>1623.71</v>
      </c>
      <c r="GR107" s="173">
        <v>7.29</v>
      </c>
      <c r="GS107" s="174">
        <v>8.3</v>
      </c>
      <c r="GT107" s="175">
        <v>594.47</v>
      </c>
      <c r="GU107" s="175">
        <v>81.5</v>
      </c>
      <c r="GV107" s="175">
        <v>0</v>
      </c>
      <c r="GW107" s="175">
        <v>12216.13</v>
      </c>
      <c r="GX107" s="175">
        <v>1705.6</v>
      </c>
      <c r="GY107" s="185"/>
      <c r="GZ107" s="8"/>
      <c r="HA107" s="8"/>
      <c r="HB107" s="8"/>
      <c r="HC107" s="8"/>
      <c r="HD107" s="8"/>
      <c r="HE107" s="186"/>
      <c r="HF107" s="173">
        <v>7.75</v>
      </c>
      <c r="HG107" s="174">
        <v>8.56</v>
      </c>
      <c r="HH107" s="175">
        <v>1214.72</v>
      </c>
      <c r="HI107" s="175">
        <v>156.64</v>
      </c>
      <c r="HJ107" s="175">
        <v>0</v>
      </c>
      <c r="HK107" s="175">
        <v>13430.82</v>
      </c>
      <c r="HL107" s="175">
        <v>1862.88</v>
      </c>
      <c r="HM107" s="173">
        <v>7.87</v>
      </c>
      <c r="HN107" s="174">
        <v>8.72</v>
      </c>
      <c r="HO107" s="175">
        <v>577.87</v>
      </c>
      <c r="HP107" s="175">
        <v>73.4</v>
      </c>
      <c r="HQ107" s="175">
        <v>0</v>
      </c>
      <c r="HR107" s="175">
        <v>14008.67</v>
      </c>
      <c r="HS107" s="176">
        <v>1936.66</v>
      </c>
      <c r="HT107" s="8"/>
      <c r="HU107" s="173">
        <f t="shared" si="49"/>
        <v>7.226956521739133</v>
      </c>
      <c r="HV107" s="174">
        <f t="shared" si="50"/>
        <v>8.375454545454543</v>
      </c>
      <c r="HW107" s="202">
        <f t="shared" si="51"/>
        <v>16644.74</v>
      </c>
      <c r="HX107" s="175">
        <f t="shared" si="51"/>
        <v>2291.5499999999993</v>
      </c>
      <c r="HY107" s="210">
        <f t="shared" si="40"/>
        <v>0.0037439613526573596</v>
      </c>
      <c r="HZ107" s="175">
        <f t="shared" si="41"/>
        <v>20.219444444445344</v>
      </c>
      <c r="IA107" s="183">
        <f t="shared" si="52"/>
        <v>77.84486111111458</v>
      </c>
      <c r="IB107" s="194"/>
      <c r="IC107" s="211">
        <f t="shared" si="69"/>
        <v>9344.77</v>
      </c>
      <c r="ID107" s="212">
        <f t="shared" si="42"/>
        <v>12420.69</v>
      </c>
      <c r="IE107" s="175">
        <f t="shared" si="68"/>
        <v>1346.56</v>
      </c>
      <c r="IF107" s="176">
        <f t="shared" si="43"/>
        <v>1704.52</v>
      </c>
      <c r="IG107" s="175"/>
      <c r="IH107" s="211">
        <f t="shared" si="44"/>
        <v>-48.67527777777764</v>
      </c>
      <c r="II107" s="176">
        <f t="shared" si="45"/>
        <v>20.57583333333332</v>
      </c>
    </row>
    <row r="108" spans="1:243" s="171" customFormat="1" ht="12.75">
      <c r="A108" s="171" t="s">
        <v>45</v>
      </c>
      <c r="B108" s="172" t="s">
        <v>161</v>
      </c>
      <c r="C108" s="171">
        <v>7</v>
      </c>
      <c r="D108" s="173">
        <v>8.2</v>
      </c>
      <c r="E108" s="174">
        <v>9.3</v>
      </c>
      <c r="F108" s="175">
        <v>336.2</v>
      </c>
      <c r="G108" s="175">
        <v>40.8</v>
      </c>
      <c r="H108" s="175">
        <v>1177</v>
      </c>
      <c r="I108" s="175"/>
      <c r="J108" s="176">
        <v>302.3</v>
      </c>
      <c r="K108" s="173">
        <v>8.8</v>
      </c>
      <c r="L108" s="174"/>
      <c r="M108" s="175"/>
      <c r="N108" s="175">
        <v>267.9</v>
      </c>
      <c r="O108" s="175"/>
      <c r="P108" s="175">
        <v>4368.5</v>
      </c>
      <c r="Q108" s="176">
        <v>530.7</v>
      </c>
      <c r="R108" s="177">
        <v>8.53</v>
      </c>
      <c r="S108" s="2">
        <v>9.61</v>
      </c>
      <c r="T108" s="175">
        <v>2959.02</v>
      </c>
      <c r="U108" s="175">
        <v>346.98</v>
      </c>
      <c r="V108" s="175">
        <v>2783</v>
      </c>
      <c r="W108" s="175">
        <v>4966.65</v>
      </c>
      <c r="X108" s="176">
        <v>609.96</v>
      </c>
      <c r="Y108" s="173">
        <v>7.89</v>
      </c>
      <c r="Z108" s="174">
        <v>9.32</v>
      </c>
      <c r="AA108" s="175">
        <v>777.02</v>
      </c>
      <c r="AB108" s="175">
        <v>98.5</v>
      </c>
      <c r="AC108" s="175">
        <v>3930</v>
      </c>
      <c r="AD108" s="175">
        <v>5743.63</v>
      </c>
      <c r="AE108" s="176">
        <v>708.94</v>
      </c>
      <c r="AF108" s="177">
        <v>7.87</v>
      </c>
      <c r="AG108" s="2">
        <v>9.31</v>
      </c>
      <c r="AH108" s="2">
        <v>777.18</v>
      </c>
      <c r="AI108" s="2">
        <v>98.78</v>
      </c>
      <c r="AJ108" s="2">
        <v>3945.03</v>
      </c>
      <c r="AK108" s="2">
        <v>5743.77</v>
      </c>
      <c r="AL108" s="178">
        <v>709.22</v>
      </c>
      <c r="AM108" s="173"/>
      <c r="AN108" s="174"/>
      <c r="AO108" s="175"/>
      <c r="AP108" s="175"/>
      <c r="AQ108" s="175"/>
      <c r="AR108" s="175"/>
      <c r="AS108" s="176"/>
      <c r="AT108" s="179">
        <v>8.62</v>
      </c>
      <c r="AU108" s="180">
        <v>10</v>
      </c>
      <c r="AV108" s="175">
        <v>1561.5</v>
      </c>
      <c r="AW108" s="175">
        <v>181.87</v>
      </c>
      <c r="AX108" s="175">
        <v>3831.57</v>
      </c>
      <c r="AY108" s="175">
        <v>6528.09</v>
      </c>
      <c r="AZ108" s="176">
        <v>792.03</v>
      </c>
      <c r="BA108" s="179">
        <v>8.85</v>
      </c>
      <c r="BB108" s="180">
        <v>10.18</v>
      </c>
      <c r="BC108" s="175">
        <v>2117.77</v>
      </c>
      <c r="BD108" s="175">
        <v>239.36</v>
      </c>
      <c r="BE108" s="175">
        <v>3809.2</v>
      </c>
      <c r="BF108" s="175">
        <v>7084.33</v>
      </c>
      <c r="BG108" s="176">
        <v>850.58</v>
      </c>
      <c r="BH108" s="179">
        <v>9.06</v>
      </c>
      <c r="BI108" s="180">
        <v>10.37</v>
      </c>
      <c r="BJ108" s="175">
        <v>3102</v>
      </c>
      <c r="BK108" s="175">
        <v>342</v>
      </c>
      <c r="BL108" s="175">
        <v>3774</v>
      </c>
      <c r="BM108" s="175">
        <v>8068</v>
      </c>
      <c r="BN108" s="176">
        <v>954</v>
      </c>
      <c r="BO108" s="179">
        <v>9.13</v>
      </c>
      <c r="BP108" s="180">
        <v>10.45</v>
      </c>
      <c r="BQ108" s="175">
        <v>3776</v>
      </c>
      <c r="BR108" s="175">
        <v>413</v>
      </c>
      <c r="BS108" s="175">
        <v>3711</v>
      </c>
      <c r="BT108" s="175">
        <v>8742</v>
      </c>
      <c r="BU108" s="175">
        <v>1025</v>
      </c>
      <c r="BV108" s="179">
        <v>9.14</v>
      </c>
      <c r="BW108" s="180">
        <v>10.5</v>
      </c>
      <c r="BX108" s="175">
        <v>4408</v>
      </c>
      <c r="BY108" s="175">
        <v>482</v>
      </c>
      <c r="BZ108" s="181">
        <v>3645</v>
      </c>
      <c r="CA108" s="175">
        <v>9375</v>
      </c>
      <c r="CB108" s="176">
        <v>1094</v>
      </c>
      <c r="CC108" s="175"/>
      <c r="CD108" s="182">
        <f t="shared" si="39"/>
        <v>19037.510000000002</v>
      </c>
      <c r="CE108" s="175">
        <f t="shared" si="39"/>
        <v>2412.41</v>
      </c>
      <c r="CF108" s="174">
        <f t="shared" si="56"/>
        <v>7.891490252486104</v>
      </c>
      <c r="CG108" s="175">
        <f t="shared" si="46"/>
        <v>307.2342857142862</v>
      </c>
      <c r="CH108" s="183">
        <f t="shared" si="47"/>
        <v>1167.4902857142877</v>
      </c>
      <c r="CI108" s="8"/>
      <c r="CJ108" s="179">
        <v>9.23</v>
      </c>
      <c r="CK108" s="180">
        <v>10.6</v>
      </c>
      <c r="CL108" s="175">
        <v>5227.97</v>
      </c>
      <c r="CM108" s="175">
        <v>566.55</v>
      </c>
      <c r="CN108" s="181">
        <v>3553.96</v>
      </c>
      <c r="CO108" s="175">
        <v>10194.52</v>
      </c>
      <c r="CP108" s="176">
        <v>1179.53</v>
      </c>
      <c r="CQ108" s="179">
        <v>9.23</v>
      </c>
      <c r="CR108" s="180">
        <v>10.6</v>
      </c>
      <c r="CS108" s="175">
        <v>5227.97</v>
      </c>
      <c r="CT108" s="175">
        <v>566.55</v>
      </c>
      <c r="CU108" s="181">
        <v>3553</v>
      </c>
      <c r="CV108" s="175">
        <v>10194.52</v>
      </c>
      <c r="CW108" s="176">
        <v>1179.53</v>
      </c>
      <c r="CX108" s="179">
        <v>9.28</v>
      </c>
      <c r="CY108" s="180">
        <v>10.69</v>
      </c>
      <c r="CZ108" s="175">
        <v>6627.33</v>
      </c>
      <c r="DA108" s="175">
        <v>1327.44</v>
      </c>
      <c r="DB108" s="175">
        <v>3471</v>
      </c>
      <c r="DC108" s="175">
        <v>11593.97</v>
      </c>
      <c r="DD108" s="176">
        <v>713.8</v>
      </c>
      <c r="DE108" s="173">
        <v>9.3</v>
      </c>
      <c r="DF108" s="174">
        <v>10.75</v>
      </c>
      <c r="DG108" s="175">
        <v>7617.5</v>
      </c>
      <c r="DH108" s="175">
        <v>819.17</v>
      </c>
      <c r="DI108" s="175">
        <v>3429</v>
      </c>
      <c r="DJ108" s="175">
        <v>12584.18</v>
      </c>
      <c r="DK108" s="176">
        <v>1433.35</v>
      </c>
      <c r="DL108" s="173">
        <v>9.3</v>
      </c>
      <c r="DM108" s="174">
        <v>10.75</v>
      </c>
      <c r="DN108" s="175">
        <v>7650.8</v>
      </c>
      <c r="DO108" s="175">
        <v>822.92</v>
      </c>
      <c r="DP108" s="175">
        <v>3432</v>
      </c>
      <c r="DQ108" s="175">
        <v>12617.49</v>
      </c>
      <c r="DR108" s="176">
        <v>1437.11</v>
      </c>
      <c r="DS108" s="185"/>
      <c r="DT108" s="8"/>
      <c r="DU108" s="8"/>
      <c r="DV108" s="8"/>
      <c r="DW108" s="8"/>
      <c r="DX108" s="8"/>
      <c r="DY108" s="186"/>
      <c r="DZ108" s="185"/>
      <c r="EA108" s="8"/>
      <c r="EB108" s="8"/>
      <c r="EC108" s="8"/>
      <c r="ED108" s="8"/>
      <c r="EE108" s="8"/>
      <c r="EF108" s="186"/>
      <c r="EG108" s="173">
        <v>9.28</v>
      </c>
      <c r="EH108" s="174">
        <v>10.72</v>
      </c>
      <c r="EI108" s="175">
        <v>8686.91</v>
      </c>
      <c r="EJ108" s="175">
        <v>936.08</v>
      </c>
      <c r="EK108" s="175">
        <v>3528</v>
      </c>
      <c r="EL108" s="175">
        <v>13653.44</v>
      </c>
      <c r="EM108" s="176">
        <v>1550.76</v>
      </c>
      <c r="EN108" s="174">
        <v>9.21</v>
      </c>
      <c r="EO108" s="174">
        <v>10.76</v>
      </c>
      <c r="EP108" s="175">
        <v>9401.21</v>
      </c>
      <c r="EQ108" s="175">
        <v>1020.2</v>
      </c>
      <c r="ER108" s="175">
        <v>0</v>
      </c>
      <c r="ES108" s="175">
        <v>14367.63</v>
      </c>
      <c r="ET108" s="175">
        <v>1635.5</v>
      </c>
      <c r="EU108" s="208"/>
      <c r="EV108" s="209"/>
      <c r="EW108" s="8"/>
      <c r="EX108" s="8"/>
      <c r="EY108" s="8"/>
      <c r="EZ108" s="8"/>
      <c r="FA108" s="186"/>
      <c r="FB108" s="173">
        <v>8.98</v>
      </c>
      <c r="FC108" s="174">
        <v>10.81</v>
      </c>
      <c r="FD108" s="175">
        <v>10930.74</v>
      </c>
      <c r="FE108" s="175">
        <v>1216.59</v>
      </c>
      <c r="FF108" s="175">
        <v>0</v>
      </c>
      <c r="FG108" s="175">
        <v>15897.07</v>
      </c>
      <c r="FH108" s="175">
        <v>1833.27</v>
      </c>
      <c r="FI108" s="173">
        <v>8.93</v>
      </c>
      <c r="FJ108" s="174">
        <v>10.83</v>
      </c>
      <c r="FK108" s="175">
        <v>11375.26</v>
      </c>
      <c r="FL108" s="175">
        <v>1273.85</v>
      </c>
      <c r="FM108" s="175">
        <v>0</v>
      </c>
      <c r="FN108" s="175">
        <v>16341.57</v>
      </c>
      <c r="FO108" s="176">
        <v>1891.42</v>
      </c>
      <c r="FP108" s="8"/>
      <c r="FQ108" s="182">
        <f t="shared" si="65"/>
        <v>72745.68999999999</v>
      </c>
      <c r="FR108" s="175">
        <f t="shared" si="65"/>
        <v>8549.35</v>
      </c>
      <c r="FS108" s="174">
        <f t="shared" si="53"/>
        <v>8.508914712814423</v>
      </c>
      <c r="FT108" s="175">
        <f t="shared" si="54"/>
        <v>1842.8914285714272</v>
      </c>
      <c r="FU108" s="183">
        <f t="shared" si="48"/>
        <v>7187.276571428566</v>
      </c>
      <c r="FV108" s="8"/>
      <c r="FW108" s="173">
        <v>8.28</v>
      </c>
      <c r="FX108" s="174">
        <v>10.73</v>
      </c>
      <c r="FY108" s="175">
        <v>790.27</v>
      </c>
      <c r="FZ108" s="175">
        <v>95.48</v>
      </c>
      <c r="GA108" s="175">
        <v>0</v>
      </c>
      <c r="GB108" s="175">
        <v>17131.88</v>
      </c>
      <c r="GC108" s="176">
        <v>1987.86</v>
      </c>
      <c r="GD108" s="173">
        <v>8.27</v>
      </c>
      <c r="GE108" s="174">
        <v>10.8</v>
      </c>
      <c r="GF108" s="175">
        <v>675.57</v>
      </c>
      <c r="GG108" s="175">
        <v>81.63</v>
      </c>
      <c r="GH108" s="175"/>
      <c r="GI108" s="175">
        <v>17017.18</v>
      </c>
      <c r="GJ108" s="175">
        <v>1973.57</v>
      </c>
      <c r="GK108" s="173">
        <v>8.55</v>
      </c>
      <c r="GL108" s="174">
        <v>10.69</v>
      </c>
      <c r="GM108" s="175">
        <v>2473.45</v>
      </c>
      <c r="GN108" s="175">
        <v>289.21</v>
      </c>
      <c r="GO108" s="175">
        <v>0</v>
      </c>
      <c r="GP108" s="175">
        <v>18815.09</v>
      </c>
      <c r="GQ108" s="176">
        <v>2182.8</v>
      </c>
      <c r="GR108" s="173">
        <v>8.67</v>
      </c>
      <c r="GS108" s="174">
        <v>10.7</v>
      </c>
      <c r="GT108" s="175">
        <v>2852.45</v>
      </c>
      <c r="GU108" s="175">
        <v>328.91</v>
      </c>
      <c r="GV108" s="175">
        <v>0</v>
      </c>
      <c r="GW108" s="175">
        <v>19194.1</v>
      </c>
      <c r="GX108" s="258">
        <v>2222.5</v>
      </c>
      <c r="GY108" s="185"/>
      <c r="GZ108" s="8"/>
      <c r="HA108" s="8"/>
      <c r="HB108" s="8"/>
      <c r="HC108" s="8"/>
      <c r="HD108" s="8"/>
      <c r="HE108" s="186"/>
      <c r="HF108" s="208"/>
      <c r="HG108" s="209"/>
      <c r="HH108" s="8"/>
      <c r="HI108" s="8"/>
      <c r="HJ108" s="8"/>
      <c r="HK108" s="8"/>
      <c r="HL108" s="8"/>
      <c r="HM108" s="208"/>
      <c r="HN108" s="209"/>
      <c r="HO108" s="8"/>
      <c r="HP108" s="8"/>
      <c r="HQ108" s="8"/>
      <c r="HR108" s="8"/>
      <c r="HS108" s="186"/>
      <c r="HT108" s="8"/>
      <c r="HU108" s="173">
        <f t="shared" si="49"/>
        <v>8.808695652173913</v>
      </c>
      <c r="HV108" s="174">
        <f t="shared" si="50"/>
        <v>10.385000000000002</v>
      </c>
      <c r="HW108" s="202">
        <f t="shared" si="51"/>
        <v>99352.12000000001</v>
      </c>
      <c r="HX108" s="175">
        <f t="shared" si="51"/>
        <v>11855.769999999999</v>
      </c>
      <c r="HY108" s="210">
        <f t="shared" si="40"/>
        <v>0.2583850931677019</v>
      </c>
      <c r="HZ108" s="175">
        <f t="shared" si="41"/>
        <v>2337.390000000003</v>
      </c>
      <c r="IA108" s="183">
        <f t="shared" si="52"/>
        <v>8998.951500000012</v>
      </c>
      <c r="IB108" s="194"/>
      <c r="IC108" s="211">
        <f t="shared" si="69"/>
        <v>15897.07</v>
      </c>
      <c r="ID108" s="212">
        <f t="shared" si="42"/>
        <v>92560.38</v>
      </c>
      <c r="IE108" s="175">
        <f t="shared" si="68"/>
        <v>1891.42</v>
      </c>
      <c r="IF108" s="176">
        <f t="shared" si="43"/>
        <v>11060.54</v>
      </c>
      <c r="IG108" s="175"/>
      <c r="IH108" s="211">
        <f t="shared" si="44"/>
        <v>379.5899999999997</v>
      </c>
      <c r="II108" s="176">
        <f t="shared" si="45"/>
        <v>2162.3714285714286</v>
      </c>
    </row>
    <row r="109" spans="1:243" s="171" customFormat="1" ht="12.75">
      <c r="A109" s="171" t="s">
        <v>48</v>
      </c>
      <c r="B109" s="172" t="s">
        <v>162</v>
      </c>
      <c r="C109" s="171">
        <v>8.4</v>
      </c>
      <c r="D109" s="173"/>
      <c r="E109" s="174"/>
      <c r="F109" s="175"/>
      <c r="G109" s="175"/>
      <c r="H109" s="175"/>
      <c r="I109" s="175"/>
      <c r="J109" s="176"/>
      <c r="K109" s="173"/>
      <c r="L109" s="174"/>
      <c r="M109" s="175"/>
      <c r="N109" s="175"/>
      <c r="O109" s="175"/>
      <c r="P109" s="175"/>
      <c r="Q109" s="176"/>
      <c r="R109" s="177"/>
      <c r="S109" s="2"/>
      <c r="T109" s="175"/>
      <c r="U109" s="175"/>
      <c r="V109" s="175"/>
      <c r="W109" s="175"/>
      <c r="X109" s="176"/>
      <c r="Y109" s="173"/>
      <c r="Z109" s="174"/>
      <c r="AA109" s="175"/>
      <c r="AB109" s="175"/>
      <c r="AC109" s="175"/>
      <c r="AD109" s="175"/>
      <c r="AE109" s="176"/>
      <c r="AF109" s="177"/>
      <c r="AG109" s="2"/>
      <c r="AH109" s="2"/>
      <c r="AI109" s="2"/>
      <c r="AJ109" s="2"/>
      <c r="AK109" s="2"/>
      <c r="AL109" s="178"/>
      <c r="AM109" s="173"/>
      <c r="AN109" s="174"/>
      <c r="AO109" s="175"/>
      <c r="AP109" s="175"/>
      <c r="AQ109" s="175"/>
      <c r="AR109" s="175"/>
      <c r="AS109" s="176"/>
      <c r="AT109" s="179"/>
      <c r="AU109" s="180"/>
      <c r="AV109" s="175"/>
      <c r="AW109" s="175"/>
      <c r="AX109" s="175"/>
      <c r="AY109" s="175"/>
      <c r="AZ109" s="176"/>
      <c r="BA109" s="179"/>
      <c r="BB109" s="180"/>
      <c r="BC109" s="175"/>
      <c r="BD109" s="175"/>
      <c r="BE109" s="175"/>
      <c r="BF109" s="175"/>
      <c r="BG109" s="176"/>
      <c r="BH109" s="179"/>
      <c r="BI109" s="180"/>
      <c r="BJ109" s="175"/>
      <c r="BK109" s="175"/>
      <c r="BL109" s="175"/>
      <c r="BM109" s="175"/>
      <c r="BN109" s="176"/>
      <c r="BO109" s="179">
        <v>8.47</v>
      </c>
      <c r="BP109" s="180">
        <v>8.66</v>
      </c>
      <c r="BQ109" s="175">
        <v>2214.34</v>
      </c>
      <c r="BR109" s="176">
        <v>261.5</v>
      </c>
      <c r="BS109" s="175">
        <v>261.5</v>
      </c>
      <c r="BT109" s="175">
        <v>2214.34</v>
      </c>
      <c r="BU109" s="175">
        <v>261.5</v>
      </c>
      <c r="BV109" s="179">
        <v>7.76</v>
      </c>
      <c r="BW109" s="180">
        <v>8.25</v>
      </c>
      <c r="BX109" s="175">
        <f>CA109-BT109</f>
        <v>654.1799999999998</v>
      </c>
      <c r="BY109" s="175">
        <f>CB109-BU109</f>
        <v>84.25</v>
      </c>
      <c r="BZ109" s="181"/>
      <c r="CA109" s="175">
        <v>2868.52</v>
      </c>
      <c r="CB109" s="176">
        <v>345.75</v>
      </c>
      <c r="CC109" s="175"/>
      <c r="CD109" s="182">
        <f t="shared" si="39"/>
        <v>2868.52</v>
      </c>
      <c r="CE109" s="175">
        <f t="shared" si="39"/>
        <v>345.75</v>
      </c>
      <c r="CF109" s="174">
        <f t="shared" si="56"/>
        <v>8.296514822848879</v>
      </c>
      <c r="CG109" s="175">
        <f t="shared" si="46"/>
        <v>-4.2595238095238415</v>
      </c>
      <c r="CH109" s="183">
        <f t="shared" si="47"/>
        <v>-16.186190476190596</v>
      </c>
      <c r="CI109" s="8"/>
      <c r="CJ109" s="179"/>
      <c r="CK109" s="180"/>
      <c r="CL109" s="207">
        <f>CO109-CA109</f>
        <v>-2868.52</v>
      </c>
      <c r="CM109" s="207">
        <f>CP109-CB109</f>
        <v>-345.75</v>
      </c>
      <c r="CN109" s="181"/>
      <c r="CO109" s="175"/>
      <c r="CP109" s="176"/>
      <c r="CQ109" s="179">
        <v>7.54</v>
      </c>
      <c r="CR109" s="180">
        <v>7.98</v>
      </c>
      <c r="CS109" s="175">
        <f>CV109-CO109</f>
        <v>5055.06</v>
      </c>
      <c r="CT109" s="175">
        <f>CW109-CP109</f>
        <v>635.75</v>
      </c>
      <c r="CU109" s="175"/>
      <c r="CV109" s="175">
        <v>5055.06</v>
      </c>
      <c r="CW109" s="176">
        <v>635.75</v>
      </c>
      <c r="CX109" s="179">
        <v>7.839813548788067</v>
      </c>
      <c r="CY109" s="180">
        <v>8.228480104370515</v>
      </c>
      <c r="CZ109" s="175">
        <f>DC109-CV109</f>
        <v>1252.0699999999997</v>
      </c>
      <c r="DA109" s="175">
        <f>DD109-CW109</f>
        <v>168.75</v>
      </c>
      <c r="DB109" s="175">
        <v>0</v>
      </c>
      <c r="DC109" s="175">
        <v>6307.13</v>
      </c>
      <c r="DD109" s="176">
        <v>804.5</v>
      </c>
      <c r="DE109" s="173">
        <v>7.809837728194726</v>
      </c>
      <c r="DF109" s="174">
        <v>8.200745473908412</v>
      </c>
      <c r="DG109" s="175">
        <f>DJ109-DC109</f>
        <v>1393.37</v>
      </c>
      <c r="DH109" s="175">
        <f>DK109-DD109</f>
        <v>181.5</v>
      </c>
      <c r="DI109" s="175">
        <v>0</v>
      </c>
      <c r="DJ109" s="175">
        <v>7700.5</v>
      </c>
      <c r="DK109" s="176">
        <v>986</v>
      </c>
      <c r="DL109" s="173">
        <v>7.801183431952662</v>
      </c>
      <c r="DM109" s="174">
        <v>8.197305699481864</v>
      </c>
      <c r="DN109" s="175">
        <f>DQ109-DJ109</f>
        <v>209.89999999999964</v>
      </c>
      <c r="DO109" s="175">
        <f>DR109-DK109</f>
        <v>28</v>
      </c>
      <c r="DP109" s="175">
        <v>0</v>
      </c>
      <c r="DQ109" s="175">
        <v>7910.4</v>
      </c>
      <c r="DR109" s="176">
        <v>1014</v>
      </c>
      <c r="DS109" s="185"/>
      <c r="DT109" s="8"/>
      <c r="DU109" s="8"/>
      <c r="DV109" s="8"/>
      <c r="DW109" s="8"/>
      <c r="DX109" s="8"/>
      <c r="DY109" s="186"/>
      <c r="DZ109" s="185"/>
      <c r="EA109" s="8"/>
      <c r="EB109" s="8"/>
      <c r="EC109" s="8"/>
      <c r="ED109" s="8"/>
      <c r="EE109" s="8"/>
      <c r="EF109" s="186"/>
      <c r="EG109" s="173">
        <v>7.754323144104804</v>
      </c>
      <c r="EH109" s="174">
        <v>8.12323879231473</v>
      </c>
      <c r="EI109" s="207">
        <f>EL109-DQ109</f>
        <v>968.3000000000011</v>
      </c>
      <c r="EJ109" s="207">
        <f>EM109-DR109</f>
        <v>131</v>
      </c>
      <c r="EK109" s="175">
        <v>0</v>
      </c>
      <c r="EL109" s="175">
        <v>8878.7</v>
      </c>
      <c r="EM109" s="176">
        <v>1145</v>
      </c>
      <c r="EN109" s="174">
        <v>7.729460895975703</v>
      </c>
      <c r="EO109" s="174">
        <v>7.729460895975703</v>
      </c>
      <c r="EP109" s="175">
        <f>ES109-EL109</f>
        <v>1301</v>
      </c>
      <c r="EQ109" s="175">
        <f>ET109-EM109</f>
        <v>172</v>
      </c>
      <c r="ER109" s="175">
        <v>0</v>
      </c>
      <c r="ES109" s="175">
        <v>10179.7</v>
      </c>
      <c r="ET109" s="175">
        <v>1317</v>
      </c>
      <c r="EU109" s="173">
        <v>7.705878423513695</v>
      </c>
      <c r="EV109" s="174">
        <v>8.112306610407877</v>
      </c>
      <c r="EW109" s="175">
        <f>EZ109-ES109</f>
        <v>1356</v>
      </c>
      <c r="EX109" s="175">
        <f>FA109-ET109</f>
        <v>180</v>
      </c>
      <c r="EY109" s="175">
        <v>0</v>
      </c>
      <c r="EZ109" s="175">
        <v>11535.7</v>
      </c>
      <c r="FA109" s="176">
        <v>1497</v>
      </c>
      <c r="FB109" s="173">
        <v>7.686194477791117</v>
      </c>
      <c r="FC109" s="174">
        <v>8.084090909090909</v>
      </c>
      <c r="FD109" s="175">
        <f>FG109-EZ109</f>
        <v>1269.5</v>
      </c>
      <c r="FE109" s="175">
        <f>FH109-FA109</f>
        <v>169</v>
      </c>
      <c r="FF109" s="175">
        <v>0</v>
      </c>
      <c r="FG109" s="175">
        <v>12805.2</v>
      </c>
      <c r="FH109" s="175">
        <v>1666</v>
      </c>
      <c r="FI109" s="173">
        <v>7.680888139404159</v>
      </c>
      <c r="FJ109" s="174">
        <v>8.075827423167848</v>
      </c>
      <c r="FK109" s="175">
        <v>3484.5999999999985</v>
      </c>
      <c r="FL109" s="175">
        <v>462</v>
      </c>
      <c r="FM109" s="175">
        <v>0</v>
      </c>
      <c r="FN109" s="175">
        <v>13664.3</v>
      </c>
      <c r="FO109" s="176">
        <v>1779</v>
      </c>
      <c r="FP109" s="8"/>
      <c r="FQ109" s="182">
        <f t="shared" si="65"/>
        <v>13421.279999999999</v>
      </c>
      <c r="FR109" s="175">
        <f t="shared" si="65"/>
        <v>1782.25</v>
      </c>
      <c r="FS109" s="174">
        <f t="shared" si="53"/>
        <v>7.53052602047973</v>
      </c>
      <c r="FT109" s="175">
        <f t="shared" si="54"/>
        <v>-184.47857142857174</v>
      </c>
      <c r="FU109" s="183">
        <f t="shared" si="48"/>
        <v>-719.4664285714298</v>
      </c>
      <c r="FV109" s="8"/>
      <c r="FW109" s="173">
        <v>7.653011422637591</v>
      </c>
      <c r="FX109" s="174">
        <v>8.041298417894163</v>
      </c>
      <c r="FY109" s="175">
        <v>1075.4000000000015</v>
      </c>
      <c r="FZ109" s="175">
        <v>147</v>
      </c>
      <c r="GA109" s="175">
        <v>0</v>
      </c>
      <c r="GB109" s="175">
        <v>14739.7</v>
      </c>
      <c r="GC109" s="176">
        <v>1926</v>
      </c>
      <c r="GD109" s="173">
        <v>7.637229437229437</v>
      </c>
      <c r="GE109" s="174">
        <v>8.023143001515917</v>
      </c>
      <c r="GF109" s="175">
        <v>1138.0999999999985</v>
      </c>
      <c r="GG109" s="175">
        <v>153</v>
      </c>
      <c r="GH109" s="175"/>
      <c r="GI109" s="175">
        <v>15877.8</v>
      </c>
      <c r="GJ109" s="237" t="s">
        <v>163</v>
      </c>
      <c r="GK109" s="173">
        <v>7.605004591368228</v>
      </c>
      <c r="GL109" s="174">
        <v>8.001787439613526</v>
      </c>
      <c r="GM109" s="175">
        <v>685.9000000000015</v>
      </c>
      <c r="GN109" s="175">
        <v>99</v>
      </c>
      <c r="GO109" s="175">
        <v>0</v>
      </c>
      <c r="GP109" s="175">
        <v>16563.7</v>
      </c>
      <c r="GQ109" s="272">
        <v>2178</v>
      </c>
      <c r="GR109" s="208"/>
      <c r="GS109" s="209"/>
      <c r="GT109" s="8"/>
      <c r="GU109" s="8"/>
      <c r="GV109" s="8"/>
      <c r="GW109" s="8"/>
      <c r="GX109" s="273"/>
      <c r="GY109" s="185"/>
      <c r="GZ109" s="8"/>
      <c r="HA109" s="8"/>
      <c r="HB109" s="8"/>
      <c r="HC109" s="8"/>
      <c r="HD109" s="8"/>
      <c r="HE109" s="186"/>
      <c r="HF109" s="208"/>
      <c r="HG109" s="209"/>
      <c r="HH109" s="8"/>
      <c r="HI109" s="8"/>
      <c r="HJ109" s="8"/>
      <c r="HK109" s="8"/>
      <c r="HL109" s="8"/>
      <c r="HM109" s="208"/>
      <c r="HN109" s="209"/>
      <c r="HO109" s="8"/>
      <c r="HP109" s="8"/>
      <c r="HQ109" s="8"/>
      <c r="HR109" s="8"/>
      <c r="HS109" s="186"/>
      <c r="HT109" s="8"/>
      <c r="HU109" s="173">
        <f t="shared" si="49"/>
        <v>7.762344660068586</v>
      </c>
      <c r="HV109" s="174">
        <f t="shared" si="50"/>
        <v>8.121977483410104</v>
      </c>
      <c r="HW109" s="202">
        <f t="shared" si="51"/>
        <v>19189.2</v>
      </c>
      <c r="HX109" s="175">
        <f t="shared" si="51"/>
        <v>2527</v>
      </c>
      <c r="HY109" s="210">
        <f t="shared" si="40"/>
        <v>-0.07591134999183502</v>
      </c>
      <c r="HZ109" s="175">
        <f t="shared" si="41"/>
        <v>-242.57142857142844</v>
      </c>
      <c r="IA109" s="183">
        <f t="shared" si="52"/>
        <v>-933.8999999999995</v>
      </c>
      <c r="IB109" s="194"/>
      <c r="IC109" s="211">
        <f t="shared" si="69"/>
        <v>12805.2</v>
      </c>
      <c r="ID109" s="212">
        <f t="shared" si="42"/>
        <v>16289.8</v>
      </c>
      <c r="IE109" s="175">
        <f t="shared" si="68"/>
        <v>1779</v>
      </c>
      <c r="IF109" s="176">
        <f t="shared" si="43"/>
        <v>2128</v>
      </c>
      <c r="IG109" s="175"/>
      <c r="IH109" s="211">
        <f t="shared" si="44"/>
        <v>-254.57142857142844</v>
      </c>
      <c r="II109" s="176">
        <f t="shared" si="45"/>
        <v>-188.7380952380954</v>
      </c>
    </row>
    <row r="110" spans="1:243" s="171" customFormat="1" ht="12.75">
      <c r="A110" s="171" t="s">
        <v>45</v>
      </c>
      <c r="B110" s="172" t="s">
        <v>164</v>
      </c>
      <c r="C110" s="171">
        <v>6.3</v>
      </c>
      <c r="D110" s="173"/>
      <c r="E110" s="174"/>
      <c r="F110" s="175"/>
      <c r="G110" s="175"/>
      <c r="H110" s="175"/>
      <c r="I110" s="175"/>
      <c r="J110" s="176"/>
      <c r="K110" s="173"/>
      <c r="L110" s="174"/>
      <c r="M110" s="175"/>
      <c r="N110" s="175"/>
      <c r="O110" s="175"/>
      <c r="P110" s="175"/>
      <c r="Q110" s="176"/>
      <c r="R110" s="177"/>
      <c r="S110" s="2"/>
      <c r="T110" s="175"/>
      <c r="U110" s="175"/>
      <c r="V110" s="175"/>
      <c r="W110" s="175"/>
      <c r="X110" s="176"/>
      <c r="Y110" s="173"/>
      <c r="Z110" s="174"/>
      <c r="AA110" s="175"/>
      <c r="AB110" s="175"/>
      <c r="AC110" s="175"/>
      <c r="AD110" s="175"/>
      <c r="AE110" s="176"/>
      <c r="AF110" s="177"/>
      <c r="AG110" s="2"/>
      <c r="AH110" s="2"/>
      <c r="AI110" s="2"/>
      <c r="AJ110" s="2"/>
      <c r="AK110" s="2"/>
      <c r="AL110" s="178"/>
      <c r="AM110" s="173"/>
      <c r="AN110" s="174"/>
      <c r="AO110" s="175"/>
      <c r="AP110" s="175"/>
      <c r="AQ110" s="175"/>
      <c r="AR110" s="175"/>
      <c r="AS110" s="176"/>
      <c r="AT110" s="179"/>
      <c r="AU110" s="180"/>
      <c r="AV110" s="175"/>
      <c r="AW110" s="175"/>
      <c r="AX110" s="175"/>
      <c r="AY110" s="175"/>
      <c r="AZ110" s="176"/>
      <c r="BA110" s="179"/>
      <c r="BB110" s="180"/>
      <c r="BC110" s="175"/>
      <c r="BD110" s="175"/>
      <c r="BE110" s="175"/>
      <c r="BF110" s="175"/>
      <c r="BG110" s="176"/>
      <c r="BH110" s="179"/>
      <c r="BI110" s="180"/>
      <c r="BJ110" s="175"/>
      <c r="BK110" s="175"/>
      <c r="BL110" s="175"/>
      <c r="BM110" s="175"/>
      <c r="BN110" s="176"/>
      <c r="BO110" s="179"/>
      <c r="BP110" s="180"/>
      <c r="BQ110" s="175"/>
      <c r="BR110" s="175"/>
      <c r="BS110" s="175"/>
      <c r="BT110" s="175"/>
      <c r="BU110" s="175"/>
      <c r="BV110" s="179"/>
      <c r="BW110" s="180"/>
      <c r="BX110" s="175"/>
      <c r="BY110" s="175"/>
      <c r="BZ110" s="181"/>
      <c r="CA110" s="175"/>
      <c r="CB110" s="176"/>
      <c r="CC110" s="175"/>
      <c r="CD110" s="182">
        <f t="shared" si="39"/>
        <v>0</v>
      </c>
      <c r="CE110" s="175">
        <f t="shared" si="39"/>
        <v>0</v>
      </c>
      <c r="CF110" s="174"/>
      <c r="CG110" s="175">
        <f t="shared" si="46"/>
        <v>0</v>
      </c>
      <c r="CH110" s="183">
        <f t="shared" si="47"/>
        <v>0</v>
      </c>
      <c r="CI110" s="8"/>
      <c r="CJ110" s="216"/>
      <c r="CK110" s="217"/>
      <c r="CL110" s="8"/>
      <c r="CM110" s="8"/>
      <c r="CN110" s="218"/>
      <c r="CO110" s="8"/>
      <c r="CP110" s="186"/>
      <c r="CQ110" s="216"/>
      <c r="CR110" s="217"/>
      <c r="CS110" s="8"/>
      <c r="CT110" s="8"/>
      <c r="CU110" s="8"/>
      <c r="CV110" s="8"/>
      <c r="CW110" s="186"/>
      <c r="CX110" s="216"/>
      <c r="CY110" s="217"/>
      <c r="CZ110" s="8"/>
      <c r="DA110" s="8"/>
      <c r="DB110" s="8"/>
      <c r="DC110" s="8"/>
      <c r="DD110" s="186"/>
      <c r="DE110" s="208"/>
      <c r="DF110" s="209"/>
      <c r="DG110" s="8"/>
      <c r="DH110" s="8"/>
      <c r="DI110" s="8"/>
      <c r="DJ110" s="8"/>
      <c r="DK110" s="186"/>
      <c r="DL110" s="173">
        <v>8.38</v>
      </c>
      <c r="DM110" s="174">
        <v>9.39</v>
      </c>
      <c r="DN110" s="175">
        <v>436</v>
      </c>
      <c r="DO110" s="175">
        <v>52.01</v>
      </c>
      <c r="DP110" s="175">
        <v>3121</v>
      </c>
      <c r="DQ110" s="175">
        <v>1971.48</v>
      </c>
      <c r="DR110" s="176">
        <v>227.73</v>
      </c>
      <c r="DS110" s="185"/>
      <c r="DT110" s="8"/>
      <c r="DU110" s="8"/>
      <c r="DV110" s="8"/>
      <c r="DW110" s="8"/>
      <c r="DX110" s="8"/>
      <c r="DY110" s="186"/>
      <c r="DZ110" s="185"/>
      <c r="EA110" s="8"/>
      <c r="EB110" s="8"/>
      <c r="EC110" s="8"/>
      <c r="ED110" s="8"/>
      <c r="EE110" s="8"/>
      <c r="EF110" s="186"/>
      <c r="EG110" s="173">
        <v>8.68</v>
      </c>
      <c r="EH110" s="174">
        <v>9.65</v>
      </c>
      <c r="EI110" s="175">
        <v>1705.19</v>
      </c>
      <c r="EJ110" s="175">
        <v>196.34</v>
      </c>
      <c r="EK110" s="175">
        <v>0</v>
      </c>
      <c r="EL110" s="175">
        <v>3676.67</v>
      </c>
      <c r="EM110" s="176">
        <v>425.1</v>
      </c>
      <c r="EN110" s="174">
        <v>9.15</v>
      </c>
      <c r="EO110" s="174">
        <v>10.14</v>
      </c>
      <c r="EP110" s="175">
        <v>1006.25</v>
      </c>
      <c r="EQ110" s="175">
        <v>109.99</v>
      </c>
      <c r="ER110" s="175"/>
      <c r="ES110" s="175">
        <v>4682.91</v>
      </c>
      <c r="ET110" s="175">
        <v>535.67</v>
      </c>
      <c r="EU110" s="173">
        <v>8.97</v>
      </c>
      <c r="EV110" s="174">
        <v>9.96</v>
      </c>
      <c r="EW110" s="175">
        <v>1455.76</v>
      </c>
      <c r="EX110" s="175">
        <v>162.25</v>
      </c>
      <c r="EY110" s="175">
        <v>0</v>
      </c>
      <c r="EZ110" s="175">
        <v>6138.61</v>
      </c>
      <c r="FA110" s="176">
        <v>699.12</v>
      </c>
      <c r="FB110" s="173">
        <v>8.93</v>
      </c>
      <c r="FC110" s="174">
        <v>10.11</v>
      </c>
      <c r="FD110" s="175">
        <v>1536.39</v>
      </c>
      <c r="FE110" s="175">
        <v>171.96</v>
      </c>
      <c r="FF110" s="175">
        <v>0</v>
      </c>
      <c r="FG110" s="175">
        <v>7674.92</v>
      </c>
      <c r="FH110" s="175">
        <v>872.32</v>
      </c>
      <c r="FI110" s="173">
        <v>8.8</v>
      </c>
      <c r="FJ110" s="174">
        <v>10.09</v>
      </c>
      <c r="FK110" s="175">
        <v>1251.51</v>
      </c>
      <c r="FL110" s="175">
        <v>142.19</v>
      </c>
      <c r="FM110" s="175">
        <v>0</v>
      </c>
      <c r="FN110" s="175">
        <v>8926.45</v>
      </c>
      <c r="FO110" s="176">
        <v>1015.59</v>
      </c>
      <c r="FP110" s="8"/>
      <c r="FQ110" s="182">
        <f t="shared" si="65"/>
        <v>7391.1</v>
      </c>
      <c r="FR110" s="175">
        <f t="shared" si="65"/>
        <v>834.74</v>
      </c>
      <c r="FS110" s="174">
        <f t="shared" si="53"/>
        <v>8.85437381699691</v>
      </c>
      <c r="FT110" s="175">
        <f t="shared" si="54"/>
        <v>338.45047619047637</v>
      </c>
      <c r="FU110" s="183">
        <f t="shared" si="48"/>
        <v>1319.9568571428579</v>
      </c>
      <c r="FV110" s="8"/>
      <c r="FW110" s="173">
        <v>8.31</v>
      </c>
      <c r="FX110" s="174">
        <v>9.73</v>
      </c>
      <c r="FY110" s="175">
        <v>1285.26</v>
      </c>
      <c r="FZ110" s="175">
        <v>154.72</v>
      </c>
      <c r="GA110" s="175">
        <v>0</v>
      </c>
      <c r="GB110" s="175">
        <v>10211.65</v>
      </c>
      <c r="GC110" s="176">
        <v>1171.27</v>
      </c>
      <c r="GD110" s="173">
        <v>8.43</v>
      </c>
      <c r="GE110" s="174">
        <v>9.69</v>
      </c>
      <c r="GF110" s="175">
        <v>1356.31</v>
      </c>
      <c r="GG110" s="175">
        <v>160.89</v>
      </c>
      <c r="GH110" s="175"/>
      <c r="GI110" s="175">
        <v>11567.99</v>
      </c>
      <c r="GJ110" s="175">
        <v>1333.24</v>
      </c>
      <c r="GK110" s="173">
        <v>8.34</v>
      </c>
      <c r="GL110" s="174">
        <v>9.69</v>
      </c>
      <c r="GM110" s="175">
        <v>1581.25</v>
      </c>
      <c r="GN110" s="175">
        <v>189.55</v>
      </c>
      <c r="GO110" s="175">
        <v>0</v>
      </c>
      <c r="GP110" s="175">
        <v>13149.23</v>
      </c>
      <c r="GQ110" s="176">
        <v>1524.1</v>
      </c>
      <c r="GR110" s="173">
        <v>8.8</v>
      </c>
      <c r="GS110" s="174">
        <v>9.76</v>
      </c>
      <c r="GT110" s="175">
        <v>1212.54</v>
      </c>
      <c r="GU110" s="175">
        <v>137.76</v>
      </c>
      <c r="GV110" s="175">
        <v>0</v>
      </c>
      <c r="GW110" s="175">
        <v>14361.76</v>
      </c>
      <c r="GX110" s="175">
        <v>1662.46</v>
      </c>
      <c r="GY110" s="173">
        <v>8.66</v>
      </c>
      <c r="GZ110" s="174">
        <v>9.72</v>
      </c>
      <c r="HA110" s="175">
        <v>1168.39</v>
      </c>
      <c r="HB110" s="175">
        <v>134.99</v>
      </c>
      <c r="HC110" s="175"/>
      <c r="HD110" s="175">
        <v>15529.98</v>
      </c>
      <c r="HE110" s="176">
        <v>1798.47</v>
      </c>
      <c r="HF110" s="173">
        <v>8.5</v>
      </c>
      <c r="HG110" s="174">
        <v>0</v>
      </c>
      <c r="HH110" s="175">
        <v>0</v>
      </c>
      <c r="HI110" s="175">
        <v>0</v>
      </c>
      <c r="HJ110" s="175">
        <v>0</v>
      </c>
      <c r="HK110" s="175">
        <v>0</v>
      </c>
      <c r="HL110" s="175">
        <v>0</v>
      </c>
      <c r="HM110" s="173">
        <v>8.5</v>
      </c>
      <c r="HN110" s="174">
        <v>9.6</v>
      </c>
      <c r="HO110" s="175">
        <v>1162.46</v>
      </c>
      <c r="HP110" s="175">
        <v>136.79</v>
      </c>
      <c r="HQ110" s="175">
        <v>0</v>
      </c>
      <c r="HR110" s="175">
        <v>16692.45</v>
      </c>
      <c r="HS110" s="176">
        <v>1936.23</v>
      </c>
      <c r="HT110" s="8"/>
      <c r="HU110" s="173">
        <f t="shared" si="49"/>
        <v>8.650000000000002</v>
      </c>
      <c r="HV110" s="174">
        <f t="shared" si="50"/>
        <v>9.04076923076923</v>
      </c>
      <c r="HW110" s="202">
        <f t="shared" si="51"/>
        <v>15157.310000000001</v>
      </c>
      <c r="HX110" s="175">
        <f t="shared" si="51"/>
        <v>1749.4399999999998</v>
      </c>
      <c r="HY110" s="210">
        <f t="shared" si="40"/>
        <v>0.3730158730158734</v>
      </c>
      <c r="HZ110" s="175">
        <f t="shared" si="41"/>
        <v>656.4822222222226</v>
      </c>
      <c r="IA110" s="183">
        <f t="shared" si="52"/>
        <v>2527.4565555555573</v>
      </c>
      <c r="IB110" s="194"/>
      <c r="IC110" s="211">
        <f t="shared" si="69"/>
        <v>7674.92</v>
      </c>
      <c r="ID110" s="212">
        <f t="shared" si="42"/>
        <v>7391.1</v>
      </c>
      <c r="IE110" s="175">
        <f t="shared" si="68"/>
        <v>1015.59</v>
      </c>
      <c r="IF110" s="176">
        <f t="shared" si="43"/>
        <v>834.74</v>
      </c>
      <c r="IG110" s="175"/>
      <c r="IH110" s="211">
        <f t="shared" si="44"/>
        <v>202.65126984126994</v>
      </c>
      <c r="II110" s="176">
        <f t="shared" si="45"/>
        <v>338.45047619047637</v>
      </c>
    </row>
    <row r="111" spans="1:243" s="171" customFormat="1" ht="12.75">
      <c r="A111" s="171" t="s">
        <v>48</v>
      </c>
      <c r="B111" s="274" t="s">
        <v>165</v>
      </c>
      <c r="C111" s="171">
        <v>5.5</v>
      </c>
      <c r="D111" s="173"/>
      <c r="E111" s="174"/>
      <c r="F111" s="175"/>
      <c r="G111" s="175"/>
      <c r="H111" s="175"/>
      <c r="I111" s="175"/>
      <c r="J111" s="176"/>
      <c r="K111" s="173"/>
      <c r="L111" s="174"/>
      <c r="M111" s="175"/>
      <c r="N111" s="175"/>
      <c r="O111" s="175"/>
      <c r="P111" s="175"/>
      <c r="Q111" s="176"/>
      <c r="R111" s="177"/>
      <c r="S111" s="2"/>
      <c r="T111" s="175"/>
      <c r="U111" s="175"/>
      <c r="V111" s="175"/>
      <c r="W111" s="175"/>
      <c r="X111" s="176"/>
      <c r="Y111" s="173"/>
      <c r="Z111" s="174"/>
      <c r="AA111" s="175"/>
      <c r="AB111" s="175"/>
      <c r="AC111" s="175"/>
      <c r="AD111" s="175"/>
      <c r="AE111" s="176"/>
      <c r="AF111" s="177"/>
      <c r="AG111" s="2"/>
      <c r="AH111" s="2"/>
      <c r="AI111" s="2"/>
      <c r="AJ111" s="2"/>
      <c r="AK111" s="2"/>
      <c r="AL111" s="178"/>
      <c r="AM111" s="173"/>
      <c r="AN111" s="174"/>
      <c r="AO111" s="175"/>
      <c r="AP111" s="175"/>
      <c r="AQ111" s="175"/>
      <c r="AR111" s="175"/>
      <c r="AS111" s="176"/>
      <c r="AT111" s="179">
        <v>8.6</v>
      </c>
      <c r="AU111" s="180"/>
      <c r="AV111" s="175">
        <v>1810</v>
      </c>
      <c r="AW111" s="175"/>
      <c r="AX111" s="175"/>
      <c r="AY111" s="175"/>
      <c r="AZ111" s="176"/>
      <c r="BA111" s="179">
        <v>8.25</v>
      </c>
      <c r="BB111" s="180"/>
      <c r="BC111" s="175">
        <v>680</v>
      </c>
      <c r="BD111" s="175">
        <v>92.88</v>
      </c>
      <c r="BE111" s="175"/>
      <c r="BF111" s="175">
        <v>2490</v>
      </c>
      <c r="BG111" s="176">
        <v>301</v>
      </c>
      <c r="BH111" s="179">
        <v>6.7</v>
      </c>
      <c r="BI111" s="180"/>
      <c r="BJ111" s="175">
        <v>707</v>
      </c>
      <c r="BK111" s="175">
        <v>104</v>
      </c>
      <c r="BL111" s="175"/>
      <c r="BM111" s="175">
        <v>3197</v>
      </c>
      <c r="BN111" s="176">
        <v>405</v>
      </c>
      <c r="BO111" s="179"/>
      <c r="BP111" s="180">
        <v>7.86</v>
      </c>
      <c r="BQ111" s="175">
        <v>4310</v>
      </c>
      <c r="BR111" s="175">
        <v>548</v>
      </c>
      <c r="BS111" s="175"/>
      <c r="BT111" s="175">
        <v>7507</v>
      </c>
      <c r="BU111" s="175">
        <v>953</v>
      </c>
      <c r="BV111" s="179"/>
      <c r="BW111" s="180">
        <v>7.67</v>
      </c>
      <c r="BX111" s="175">
        <f>CA111-BT111</f>
        <v>4152</v>
      </c>
      <c r="BY111" s="175">
        <f>CB111-BU111</f>
        <v>541</v>
      </c>
      <c r="BZ111" s="181"/>
      <c r="CA111" s="175">
        <v>11659</v>
      </c>
      <c r="CB111" s="176">
        <v>1494</v>
      </c>
      <c r="CC111" s="175"/>
      <c r="CD111" s="182">
        <f t="shared" si="39"/>
        <v>11659</v>
      </c>
      <c r="CE111" s="175">
        <f t="shared" si="39"/>
        <v>1285.88</v>
      </c>
      <c r="CF111" s="174">
        <f t="shared" si="56"/>
        <v>9.06694248296886</v>
      </c>
      <c r="CG111" s="175">
        <f t="shared" si="46"/>
        <v>833.9381818181819</v>
      </c>
      <c r="CH111" s="183">
        <f t="shared" si="47"/>
        <v>3168.965090909091</v>
      </c>
      <c r="CI111" s="8"/>
      <c r="CJ111" s="179"/>
      <c r="CK111" s="180">
        <v>7.58</v>
      </c>
      <c r="CL111" s="207">
        <f>CO111-CA111</f>
        <v>4743</v>
      </c>
      <c r="CM111" s="207">
        <f>CP111-CB111</f>
        <v>625</v>
      </c>
      <c r="CN111" s="181"/>
      <c r="CO111" s="175">
        <v>16402</v>
      </c>
      <c r="CP111" s="176">
        <v>2119</v>
      </c>
      <c r="CQ111" s="179"/>
      <c r="CR111" s="180"/>
      <c r="CS111" s="175"/>
      <c r="CT111" s="175"/>
      <c r="CU111" s="181"/>
      <c r="CV111" s="175"/>
      <c r="CW111" s="176"/>
      <c r="CX111" s="179"/>
      <c r="CY111" s="180"/>
      <c r="CZ111" s="207">
        <f aca="true" t="shared" si="70" ref="CZ111:DA113">DC111-CV111</f>
        <v>6049.74</v>
      </c>
      <c r="DA111" s="207">
        <f t="shared" si="70"/>
        <v>824.88</v>
      </c>
      <c r="DB111" s="175"/>
      <c r="DC111" s="187">
        <v>6049.74</v>
      </c>
      <c r="DD111" s="214">
        <v>824.88</v>
      </c>
      <c r="DE111" s="208"/>
      <c r="DF111" s="209"/>
      <c r="DG111" s="175"/>
      <c r="DH111" s="175"/>
      <c r="DI111" s="8"/>
      <c r="DJ111" s="8"/>
      <c r="DK111" s="186"/>
      <c r="DL111" s="208"/>
      <c r="DM111" s="209"/>
      <c r="DN111" s="209"/>
      <c r="DO111" s="209"/>
      <c r="DP111" s="8"/>
      <c r="DQ111" s="8"/>
      <c r="DR111" s="186"/>
      <c r="DS111" s="185"/>
      <c r="DT111" s="8"/>
      <c r="DU111" s="8"/>
      <c r="DV111" s="8"/>
      <c r="DW111" s="8"/>
      <c r="DX111" s="8"/>
      <c r="DY111" s="186"/>
      <c r="DZ111" s="185"/>
      <c r="EA111" s="8"/>
      <c r="EB111" s="8"/>
      <c r="EC111" s="8"/>
      <c r="ED111" s="8"/>
      <c r="EE111" s="8"/>
      <c r="EF111" s="186"/>
      <c r="EG111" s="173">
        <v>7.2640625000000005</v>
      </c>
      <c r="EH111" s="174">
        <v>7.2640625000000005</v>
      </c>
      <c r="EI111" s="207">
        <f>EL111-DQ111</f>
        <v>7903.3</v>
      </c>
      <c r="EJ111" s="207">
        <f>EM111-DR111</f>
        <v>1088</v>
      </c>
      <c r="EK111" s="175">
        <v>0</v>
      </c>
      <c r="EL111" s="175">
        <v>7903.3</v>
      </c>
      <c r="EM111" s="176">
        <v>1088</v>
      </c>
      <c r="EN111" s="174">
        <v>7.3968692449355435</v>
      </c>
      <c r="EO111" s="174">
        <v>7.3968692449355435</v>
      </c>
      <c r="EP111" s="175">
        <v>4146.2</v>
      </c>
      <c r="EQ111" s="175">
        <v>541</v>
      </c>
      <c r="ER111" s="175"/>
      <c r="ES111" s="175">
        <v>7903.3</v>
      </c>
      <c r="ET111" s="175">
        <v>1088</v>
      </c>
      <c r="EU111" s="173">
        <v>7.191318074191002</v>
      </c>
      <c r="EV111" s="174">
        <v>7.780871050384286</v>
      </c>
      <c r="EW111" s="175">
        <v>1208.0999999999995</v>
      </c>
      <c r="EX111" s="175">
        <v>179</v>
      </c>
      <c r="EY111" s="175"/>
      <c r="EZ111" s="175">
        <v>9111.4</v>
      </c>
      <c r="FA111" s="176">
        <v>1267</v>
      </c>
      <c r="FB111" s="208"/>
      <c r="FC111" s="209"/>
      <c r="FD111" s="175"/>
      <c r="FE111" s="175"/>
      <c r="FF111" s="8"/>
      <c r="FG111" s="8"/>
      <c r="FH111" s="8"/>
      <c r="FI111" s="185"/>
      <c r="FJ111" s="8"/>
      <c r="FK111" s="8"/>
      <c r="FL111" s="8"/>
      <c r="FM111" s="8"/>
      <c r="FN111" s="8"/>
      <c r="FO111" s="186"/>
      <c r="FP111" s="8"/>
      <c r="FQ111" s="182">
        <f t="shared" si="65"/>
        <v>24050.34</v>
      </c>
      <c r="FR111" s="175">
        <f t="shared" si="65"/>
        <v>3257.88</v>
      </c>
      <c r="FS111" s="174">
        <f t="shared" si="53"/>
        <v>7.382205606099672</v>
      </c>
      <c r="FT111" s="175">
        <f t="shared" si="54"/>
        <v>1114.909090909091</v>
      </c>
      <c r="FU111" s="183">
        <f t="shared" si="48"/>
        <v>4348.145454545454</v>
      </c>
      <c r="FV111" s="8"/>
      <c r="FW111" s="173">
        <v>6.99597924773022</v>
      </c>
      <c r="FX111" s="174">
        <v>7.613126323218066</v>
      </c>
      <c r="FY111" s="175">
        <v>10787.8</v>
      </c>
      <c r="FZ111" s="175">
        <v>1542</v>
      </c>
      <c r="GA111" s="175">
        <v>0</v>
      </c>
      <c r="GB111" s="175">
        <v>10787.8</v>
      </c>
      <c r="GC111" s="176">
        <v>1542</v>
      </c>
      <c r="GD111" s="173">
        <v>6.91619676064787</v>
      </c>
      <c r="GE111" s="174">
        <v>7.5404185742315235</v>
      </c>
      <c r="GF111" s="175">
        <v>741.5</v>
      </c>
      <c r="GG111" s="175">
        <v>125</v>
      </c>
      <c r="GH111" s="175"/>
      <c r="GI111" s="175">
        <v>11529.3</v>
      </c>
      <c r="GJ111" s="175">
        <v>1667</v>
      </c>
      <c r="GK111" s="173">
        <v>6.875586049170955</v>
      </c>
      <c r="GL111" s="174">
        <v>7.5064918851435705</v>
      </c>
      <c r="GM111" s="175">
        <v>496.10000000000036</v>
      </c>
      <c r="GN111" s="175">
        <v>82</v>
      </c>
      <c r="GO111" s="175">
        <v>0</v>
      </c>
      <c r="GP111" s="175">
        <v>12025.4</v>
      </c>
      <c r="GQ111" s="176">
        <v>1749</v>
      </c>
      <c r="GR111" s="173">
        <v>6.835764451647758</v>
      </c>
      <c r="GS111" s="174">
        <v>7.464896755162242</v>
      </c>
      <c r="GT111" s="175">
        <v>1123.7000000000007</v>
      </c>
      <c r="GU111" s="175">
        <v>184</v>
      </c>
      <c r="GV111" s="175">
        <v>0</v>
      </c>
      <c r="GW111" s="175">
        <v>12653</v>
      </c>
      <c r="GX111" s="175">
        <v>1851</v>
      </c>
      <c r="GY111" s="173">
        <v>6.816082474226804</v>
      </c>
      <c r="GZ111" s="174">
        <v>7.441305571187395</v>
      </c>
      <c r="HA111" s="175">
        <v>1693.9000000000015</v>
      </c>
      <c r="HB111" s="175">
        <v>273</v>
      </c>
      <c r="HC111" s="175"/>
      <c r="HD111" s="175">
        <v>13223.2</v>
      </c>
      <c r="HE111" s="176">
        <v>1940</v>
      </c>
      <c r="HF111" s="208"/>
      <c r="HG111" s="209"/>
      <c r="HH111" s="8"/>
      <c r="HI111" s="8"/>
      <c r="HJ111" s="8"/>
      <c r="HK111" s="8"/>
      <c r="HL111" s="8"/>
      <c r="HM111" s="208"/>
      <c r="HN111" s="209"/>
      <c r="HO111" s="8"/>
      <c r="HP111" s="8"/>
      <c r="HQ111" s="8"/>
      <c r="HR111" s="8"/>
      <c r="HS111" s="186"/>
      <c r="HT111" s="8"/>
      <c r="HU111" s="173">
        <f t="shared" si="49"/>
        <v>7.258350800231832</v>
      </c>
      <c r="HV111" s="174">
        <f t="shared" si="50"/>
        <v>7.556185627660239</v>
      </c>
      <c r="HW111" s="202">
        <f t="shared" si="51"/>
        <v>50552.340000000004</v>
      </c>
      <c r="HX111" s="175">
        <f t="shared" si="51"/>
        <v>6749.76</v>
      </c>
      <c r="HY111" s="210">
        <f t="shared" si="40"/>
        <v>0.31970014549669673</v>
      </c>
      <c r="HZ111" s="175">
        <f t="shared" si="41"/>
        <v>2441.5745454545468</v>
      </c>
      <c r="IA111" s="183">
        <f t="shared" si="52"/>
        <v>9400.062000000005</v>
      </c>
      <c r="IB111" s="194"/>
      <c r="IC111" s="211">
        <f>EZ111</f>
        <v>9111.4</v>
      </c>
      <c r="ID111" s="212">
        <f t="shared" si="42"/>
        <v>35709.34</v>
      </c>
      <c r="IE111" s="175">
        <f>FA111</f>
        <v>1267</v>
      </c>
      <c r="IF111" s="176">
        <f t="shared" si="43"/>
        <v>4543.76</v>
      </c>
      <c r="IG111" s="8" t="s">
        <v>166</v>
      </c>
      <c r="IH111" s="211">
        <f t="shared" si="44"/>
        <v>389.6181818181817</v>
      </c>
      <c r="II111" s="176">
        <f t="shared" si="45"/>
        <v>1948.847272727272</v>
      </c>
    </row>
    <row r="112" spans="1:243" s="171" customFormat="1" ht="12.75">
      <c r="A112" s="171" t="s">
        <v>48</v>
      </c>
      <c r="B112" s="274" t="s">
        <v>167</v>
      </c>
      <c r="C112" s="171">
        <v>5.5</v>
      </c>
      <c r="D112" s="173"/>
      <c r="E112" s="174"/>
      <c r="F112" s="175"/>
      <c r="G112" s="175"/>
      <c r="H112" s="175"/>
      <c r="I112" s="175"/>
      <c r="J112" s="176"/>
      <c r="K112" s="173"/>
      <c r="L112" s="174"/>
      <c r="M112" s="175"/>
      <c r="N112" s="175"/>
      <c r="O112" s="175"/>
      <c r="P112" s="175"/>
      <c r="Q112" s="176"/>
      <c r="R112" s="177"/>
      <c r="S112" s="2"/>
      <c r="T112" s="175"/>
      <c r="U112" s="175"/>
      <c r="V112" s="175"/>
      <c r="W112" s="175"/>
      <c r="X112" s="176"/>
      <c r="Y112" s="173"/>
      <c r="Z112" s="174"/>
      <c r="AA112" s="175"/>
      <c r="AB112" s="175"/>
      <c r="AC112" s="175"/>
      <c r="AD112" s="175"/>
      <c r="AE112" s="176"/>
      <c r="AF112" s="177"/>
      <c r="AG112" s="2"/>
      <c r="AH112" s="2"/>
      <c r="AI112" s="2"/>
      <c r="AJ112" s="2"/>
      <c r="AK112" s="2"/>
      <c r="AL112" s="178"/>
      <c r="AM112" s="173"/>
      <c r="AN112" s="174"/>
      <c r="AO112" s="175"/>
      <c r="AP112" s="175"/>
      <c r="AQ112" s="175"/>
      <c r="AR112" s="175"/>
      <c r="AS112" s="176"/>
      <c r="AT112" s="179">
        <v>8.64</v>
      </c>
      <c r="AU112" s="180"/>
      <c r="AV112" s="175">
        <v>2011</v>
      </c>
      <c r="AW112" s="175"/>
      <c r="AX112" s="175"/>
      <c r="AY112" s="175"/>
      <c r="AZ112" s="176"/>
      <c r="BA112" s="179">
        <v>7.31</v>
      </c>
      <c r="BB112" s="180"/>
      <c r="BC112" s="175">
        <v>1046</v>
      </c>
      <c r="BD112" s="175">
        <v>143</v>
      </c>
      <c r="BE112" s="175"/>
      <c r="BF112" s="175">
        <v>3058</v>
      </c>
      <c r="BG112" s="176">
        <v>376</v>
      </c>
      <c r="BH112" s="179"/>
      <c r="BI112" s="180"/>
      <c r="BJ112" s="175"/>
      <c r="BK112" s="175"/>
      <c r="BL112" s="175"/>
      <c r="BM112" s="175"/>
      <c r="BN112" s="176"/>
      <c r="BO112" s="179"/>
      <c r="BP112" s="180">
        <v>7.8</v>
      </c>
      <c r="BQ112" s="175">
        <v>3197</v>
      </c>
      <c r="BR112" s="175">
        <v>405</v>
      </c>
      <c r="BS112" s="175"/>
      <c r="BT112" s="175">
        <v>3197</v>
      </c>
      <c r="BU112" s="175">
        <v>405</v>
      </c>
      <c r="BV112" s="179"/>
      <c r="BW112" s="180">
        <v>7.74</v>
      </c>
      <c r="BX112" s="175">
        <f>CA112-BT112</f>
        <v>5030</v>
      </c>
      <c r="BY112" s="175">
        <f>CB112-BU112</f>
        <v>649</v>
      </c>
      <c r="BZ112" s="181"/>
      <c r="CA112" s="175">
        <v>8227</v>
      </c>
      <c r="CB112" s="176">
        <v>1054</v>
      </c>
      <c r="CC112" s="175"/>
      <c r="CD112" s="182">
        <f t="shared" si="39"/>
        <v>11284</v>
      </c>
      <c r="CE112" s="175">
        <f t="shared" si="39"/>
        <v>1197</v>
      </c>
      <c r="CF112" s="174">
        <f t="shared" si="56"/>
        <v>9.426900584795321</v>
      </c>
      <c r="CG112" s="175">
        <f t="shared" si="46"/>
        <v>854.6363636363635</v>
      </c>
      <c r="CH112" s="183">
        <f t="shared" si="47"/>
        <v>3247.6181818181813</v>
      </c>
      <c r="CI112" s="8"/>
      <c r="CJ112" s="179">
        <v>7.75</v>
      </c>
      <c r="CK112" s="180">
        <v>7.25</v>
      </c>
      <c r="CL112" s="207">
        <f>CO112-CA112</f>
        <v>-1920.9700000000003</v>
      </c>
      <c r="CM112" s="207">
        <f>CP112-CB112</f>
        <v>-228.37</v>
      </c>
      <c r="CN112" s="181"/>
      <c r="CO112" s="175">
        <v>6306.03</v>
      </c>
      <c r="CP112" s="176">
        <v>825.63</v>
      </c>
      <c r="CQ112" s="179"/>
      <c r="CR112" s="180">
        <v>7.48</v>
      </c>
      <c r="CS112" s="175">
        <f>CV112-CO112</f>
        <v>1248.87</v>
      </c>
      <c r="CT112" s="175">
        <f>CW112-CP112</f>
        <v>167.25</v>
      </c>
      <c r="CU112" s="181"/>
      <c r="CV112" s="175">
        <v>7554.9</v>
      </c>
      <c r="CW112" s="176">
        <v>992.88</v>
      </c>
      <c r="CX112" s="179"/>
      <c r="CY112" s="180"/>
      <c r="CZ112" s="175">
        <f t="shared" si="70"/>
        <v>972.9700000000012</v>
      </c>
      <c r="DA112" s="175">
        <f t="shared" si="70"/>
        <v>135.5000000000001</v>
      </c>
      <c r="DB112" s="175"/>
      <c r="DC112" s="175">
        <v>8527.87</v>
      </c>
      <c r="DD112" s="176">
        <v>1128.38</v>
      </c>
      <c r="DE112" s="208"/>
      <c r="DF112" s="209"/>
      <c r="DG112" s="175"/>
      <c r="DH112" s="175"/>
      <c r="DI112" s="8"/>
      <c r="DJ112" s="8"/>
      <c r="DK112" s="186"/>
      <c r="DL112" s="208"/>
      <c r="DM112" s="209"/>
      <c r="DN112" s="209"/>
      <c r="DO112" s="209"/>
      <c r="DP112" s="8"/>
      <c r="DQ112" s="8"/>
      <c r="DR112" s="186"/>
      <c r="DS112" s="185"/>
      <c r="DT112" s="8"/>
      <c r="DU112" s="8"/>
      <c r="DV112" s="8"/>
      <c r="DW112" s="8"/>
      <c r="DX112" s="8"/>
      <c r="DY112" s="186"/>
      <c r="DZ112" s="185"/>
      <c r="EA112" s="8"/>
      <c r="EB112" s="8"/>
      <c r="EC112" s="8"/>
      <c r="ED112" s="8"/>
      <c r="EE112" s="8"/>
      <c r="EF112" s="186"/>
      <c r="EG112" s="173">
        <v>7.436769533814839</v>
      </c>
      <c r="EH112" s="174">
        <v>7.436769533814839</v>
      </c>
      <c r="EI112" s="207">
        <f>EL112-DQ112</f>
        <v>11326.2</v>
      </c>
      <c r="EJ112" s="207">
        <f>EM112-DR112</f>
        <v>1523</v>
      </c>
      <c r="EK112" s="175">
        <v>0</v>
      </c>
      <c r="EL112" s="175">
        <v>11326.2</v>
      </c>
      <c r="EM112" s="176">
        <v>1523</v>
      </c>
      <c r="EN112" s="174">
        <v>7.2242808798646365</v>
      </c>
      <c r="EO112" s="174">
        <v>7.2242808798646365</v>
      </c>
      <c r="EP112" s="175">
        <v>-2787.1000000000004</v>
      </c>
      <c r="EQ112" s="175">
        <v>-341</v>
      </c>
      <c r="ER112" s="175"/>
      <c r="ES112" s="175">
        <v>11326.2</v>
      </c>
      <c r="ET112" s="175">
        <v>1523</v>
      </c>
      <c r="EU112" s="173">
        <v>7.352947976878613</v>
      </c>
      <c r="EV112" s="174">
        <v>7.804049079754601</v>
      </c>
      <c r="EW112" s="175">
        <v>1394.3999999999996</v>
      </c>
      <c r="EX112" s="175">
        <v>207</v>
      </c>
      <c r="EY112" s="175"/>
      <c r="EZ112" s="175">
        <v>12720.6</v>
      </c>
      <c r="FA112" s="176">
        <v>1730</v>
      </c>
      <c r="FB112" s="208"/>
      <c r="FC112" s="209"/>
      <c r="FD112" s="175"/>
      <c r="FE112" s="175"/>
      <c r="FF112" s="8"/>
      <c r="FG112" s="8"/>
      <c r="FH112" s="8"/>
      <c r="FI112" s="185"/>
      <c r="FJ112" s="8"/>
      <c r="FK112" s="8"/>
      <c r="FL112" s="8"/>
      <c r="FM112" s="8"/>
      <c r="FN112" s="8"/>
      <c r="FO112" s="186"/>
      <c r="FP112" s="8"/>
      <c r="FQ112" s="182">
        <f t="shared" si="65"/>
        <v>10234.37</v>
      </c>
      <c r="FR112" s="175">
        <f t="shared" si="65"/>
        <v>1463.38</v>
      </c>
      <c r="FS112" s="174">
        <f t="shared" si="53"/>
        <v>6.993651683089833</v>
      </c>
      <c r="FT112" s="175">
        <f t="shared" si="54"/>
        <v>397.41454545454553</v>
      </c>
      <c r="FU112" s="183">
        <f t="shared" si="48"/>
        <v>1549.9167272727275</v>
      </c>
      <c r="FV112" s="8"/>
      <c r="FW112" s="173">
        <v>7.231321128154379</v>
      </c>
      <c r="FX112" s="174">
        <v>7.724365750528541</v>
      </c>
      <c r="FY112" s="175">
        <v>14614.5</v>
      </c>
      <c r="FZ112" s="175">
        <v>2021</v>
      </c>
      <c r="GA112" s="175">
        <v>0</v>
      </c>
      <c r="GB112" s="175">
        <v>14614.5</v>
      </c>
      <c r="GC112" s="176">
        <v>2021</v>
      </c>
      <c r="GD112" s="173">
        <v>7.1871314927468415</v>
      </c>
      <c r="GE112" s="174">
        <v>7.702557673019057</v>
      </c>
      <c r="GF112" s="175">
        <v>744.3999999999996</v>
      </c>
      <c r="GG112" s="175">
        <v>116</v>
      </c>
      <c r="GH112" s="175"/>
      <c r="GI112" s="175">
        <v>15358.9</v>
      </c>
      <c r="GJ112" s="175">
        <v>2137</v>
      </c>
      <c r="GK112" s="173">
        <v>7.159873474920921</v>
      </c>
      <c r="GL112" s="174">
        <v>7.687918486171761</v>
      </c>
      <c r="GM112" s="175">
        <v>485.89999999999964</v>
      </c>
      <c r="GN112" s="175">
        <v>76</v>
      </c>
      <c r="GO112" s="175">
        <v>0</v>
      </c>
      <c r="GP112" s="175">
        <v>15844.8</v>
      </c>
      <c r="GQ112" s="176">
        <v>2213</v>
      </c>
      <c r="GR112" s="173">
        <v>7.1617507546356185</v>
      </c>
      <c r="GS112" s="174">
        <v>7.703200371057513</v>
      </c>
      <c r="GT112" s="175">
        <v>1249.199999999999</v>
      </c>
      <c r="GU112" s="175">
        <v>182</v>
      </c>
      <c r="GV112" s="175">
        <v>0</v>
      </c>
      <c r="GW112" s="175">
        <v>16608.1</v>
      </c>
      <c r="GX112" s="175">
        <v>2319</v>
      </c>
      <c r="GY112" s="173">
        <v>7.163153526970954</v>
      </c>
      <c r="GZ112" s="174">
        <v>7.713672922252011</v>
      </c>
      <c r="HA112" s="175">
        <v>1904.300000000001</v>
      </c>
      <c r="HB112" s="175">
        <v>273</v>
      </c>
      <c r="HC112" s="175"/>
      <c r="HD112" s="175">
        <v>17263.2</v>
      </c>
      <c r="HE112" s="176">
        <v>2410</v>
      </c>
      <c r="HF112" s="208"/>
      <c r="HG112" s="209"/>
      <c r="HH112" s="8"/>
      <c r="HI112" s="8"/>
      <c r="HJ112" s="8"/>
      <c r="HK112" s="8"/>
      <c r="HL112" s="8"/>
      <c r="HM112" s="208"/>
      <c r="HN112" s="209"/>
      <c r="HO112" s="8"/>
      <c r="HP112" s="8"/>
      <c r="HQ112" s="8"/>
      <c r="HR112" s="8"/>
      <c r="HS112" s="186"/>
      <c r="HT112" s="8"/>
      <c r="HU112" s="173">
        <f t="shared" si="49"/>
        <v>7.419748069816982</v>
      </c>
      <c r="HV112" s="174">
        <f t="shared" si="50"/>
        <v>7.605567891371912</v>
      </c>
      <c r="HW112" s="202">
        <f t="shared" si="51"/>
        <v>40516.67</v>
      </c>
      <c r="HX112" s="175">
        <f t="shared" si="51"/>
        <v>5328.38</v>
      </c>
      <c r="HY112" s="210">
        <f t="shared" si="40"/>
        <v>0.3490451036030876</v>
      </c>
      <c r="HZ112" s="175">
        <f t="shared" si="41"/>
        <v>2038.2872727272725</v>
      </c>
      <c r="IA112" s="183">
        <f t="shared" si="52"/>
        <v>7847.405999999999</v>
      </c>
      <c r="IB112" s="194"/>
      <c r="IC112" s="211">
        <f>EZ112</f>
        <v>12720.6</v>
      </c>
      <c r="ID112" s="212">
        <f t="shared" si="42"/>
        <v>21518.37</v>
      </c>
      <c r="IE112" s="175">
        <f>FA112</f>
        <v>1730</v>
      </c>
      <c r="IF112" s="176">
        <f t="shared" si="43"/>
        <v>2660.38</v>
      </c>
      <c r="IG112" s="8"/>
      <c r="IH112" s="211">
        <f t="shared" si="44"/>
        <v>582.8363636363638</v>
      </c>
      <c r="II112" s="176">
        <f t="shared" si="45"/>
        <v>1252.0509090909086</v>
      </c>
    </row>
    <row r="113" spans="1:243" s="171" customFormat="1" ht="12.75">
      <c r="A113" s="171" t="s">
        <v>48</v>
      </c>
      <c r="B113" s="172" t="s">
        <v>168</v>
      </c>
      <c r="C113" s="171">
        <v>7.5</v>
      </c>
      <c r="D113" s="173"/>
      <c r="E113" s="174"/>
      <c r="F113" s="175"/>
      <c r="G113" s="175"/>
      <c r="H113" s="175"/>
      <c r="I113" s="175"/>
      <c r="J113" s="176"/>
      <c r="K113" s="173"/>
      <c r="L113" s="174"/>
      <c r="M113" s="175"/>
      <c r="N113" s="175"/>
      <c r="O113" s="175"/>
      <c r="P113" s="175"/>
      <c r="Q113" s="176"/>
      <c r="R113" s="177"/>
      <c r="S113" s="2"/>
      <c r="T113" s="175"/>
      <c r="U113" s="175"/>
      <c r="V113" s="175"/>
      <c r="W113" s="175"/>
      <c r="X113" s="176"/>
      <c r="Y113" s="173"/>
      <c r="Z113" s="174"/>
      <c r="AA113" s="175"/>
      <c r="AB113" s="175"/>
      <c r="AC113" s="175"/>
      <c r="AD113" s="175"/>
      <c r="AE113" s="176"/>
      <c r="AF113" s="177"/>
      <c r="AG113" s="2"/>
      <c r="AH113" s="2"/>
      <c r="AI113" s="2"/>
      <c r="AJ113" s="2"/>
      <c r="AK113" s="2"/>
      <c r="AL113" s="178"/>
      <c r="AM113" s="173"/>
      <c r="AN113" s="174"/>
      <c r="AO113" s="175"/>
      <c r="AP113" s="175"/>
      <c r="AQ113" s="175"/>
      <c r="AR113" s="175"/>
      <c r="AS113" s="176"/>
      <c r="AT113" s="179"/>
      <c r="AU113" s="180"/>
      <c r="AV113" s="175"/>
      <c r="AW113" s="175"/>
      <c r="AX113" s="175"/>
      <c r="AY113" s="175"/>
      <c r="AZ113" s="176"/>
      <c r="BA113" s="179"/>
      <c r="BB113" s="180"/>
      <c r="BC113" s="175"/>
      <c r="BD113" s="175"/>
      <c r="BE113" s="175"/>
      <c r="BF113" s="175">
        <v>2872.62</v>
      </c>
      <c r="BG113" s="176">
        <v>370.38</v>
      </c>
      <c r="BH113" s="179"/>
      <c r="BI113" s="180"/>
      <c r="BJ113" s="175"/>
      <c r="BK113" s="175"/>
      <c r="BL113" s="175"/>
      <c r="BM113" s="175"/>
      <c r="BN113" s="176"/>
      <c r="BO113" s="179"/>
      <c r="BP113" s="180"/>
      <c r="BQ113" s="175"/>
      <c r="BR113" s="175"/>
      <c r="BS113" s="175"/>
      <c r="BT113" s="175"/>
      <c r="BU113" s="175"/>
      <c r="BV113" s="179"/>
      <c r="BW113" s="180">
        <v>6.9</v>
      </c>
      <c r="BX113" s="175">
        <v>5484</v>
      </c>
      <c r="BY113" s="175"/>
      <c r="BZ113" s="181"/>
      <c r="CA113" s="175">
        <v>8357</v>
      </c>
      <c r="CB113" s="176">
        <v>1162</v>
      </c>
      <c r="CC113" s="175"/>
      <c r="CD113" s="182">
        <f t="shared" si="39"/>
        <v>5484</v>
      </c>
      <c r="CE113" s="175">
        <f t="shared" si="39"/>
        <v>0</v>
      </c>
      <c r="CF113" s="174"/>
      <c r="CG113" s="175">
        <f t="shared" si="46"/>
        <v>731.2</v>
      </c>
      <c r="CH113" s="183">
        <f t="shared" si="47"/>
        <v>2778.56</v>
      </c>
      <c r="CI113" s="8"/>
      <c r="CJ113" s="179">
        <v>6.21</v>
      </c>
      <c r="CK113" s="180">
        <v>6.76</v>
      </c>
      <c r="CL113" s="207"/>
      <c r="CM113" s="207"/>
      <c r="CN113" s="181"/>
      <c r="CO113" s="187">
        <v>6403.53</v>
      </c>
      <c r="CP113" s="214">
        <v>940.63</v>
      </c>
      <c r="CQ113" s="179">
        <v>6.26</v>
      </c>
      <c r="CR113" s="180">
        <v>6.85</v>
      </c>
      <c r="CS113" s="175">
        <f>CV113-CO113</f>
        <v>1373.3600000000006</v>
      </c>
      <c r="CT113" s="175">
        <f>CW113-CP113</f>
        <v>219.5000000000001</v>
      </c>
      <c r="CU113" s="181"/>
      <c r="CV113" s="175">
        <v>7776.89</v>
      </c>
      <c r="CW113" s="176">
        <v>1160.13</v>
      </c>
      <c r="CX113" s="179">
        <v>6.679343122102009</v>
      </c>
      <c r="CY113" s="180">
        <v>7.337071307300509</v>
      </c>
      <c r="CZ113" s="175">
        <f t="shared" si="70"/>
        <v>866.1799999999994</v>
      </c>
      <c r="DA113" s="175">
        <f t="shared" si="70"/>
        <v>133.8699999999999</v>
      </c>
      <c r="DB113" s="175">
        <v>0</v>
      </c>
      <c r="DC113" s="175">
        <v>8643.07</v>
      </c>
      <c r="DD113" s="176">
        <v>1294</v>
      </c>
      <c r="DE113" s="173">
        <v>6.6513231197771585</v>
      </c>
      <c r="DF113" s="174">
        <v>7.307804131599081</v>
      </c>
      <c r="DG113" s="175">
        <f>DJ113-DC113</f>
        <v>908.2299999999996</v>
      </c>
      <c r="DH113" s="175">
        <f>DK113-DD113</f>
        <v>142</v>
      </c>
      <c r="DI113" s="175">
        <v>0</v>
      </c>
      <c r="DJ113" s="175">
        <v>9551.3</v>
      </c>
      <c r="DK113" s="176">
        <v>1436</v>
      </c>
      <c r="DL113" s="173">
        <v>6.66496212121212</v>
      </c>
      <c r="DM113" s="174">
        <v>7.311149584487534</v>
      </c>
      <c r="DN113" s="175">
        <f>DQ113-DJ113</f>
        <v>1006</v>
      </c>
      <c r="DO113" s="175">
        <f>DR113-DK113</f>
        <v>148</v>
      </c>
      <c r="DP113" s="175">
        <v>0</v>
      </c>
      <c r="DQ113" s="175">
        <v>10557.3</v>
      </c>
      <c r="DR113" s="176">
        <v>1584</v>
      </c>
      <c r="DS113" s="185"/>
      <c r="DT113" s="8"/>
      <c r="DU113" s="8"/>
      <c r="DV113" s="8"/>
      <c r="DW113" s="8"/>
      <c r="DX113" s="8"/>
      <c r="DY113" s="186"/>
      <c r="DZ113" s="185"/>
      <c r="EA113" s="8"/>
      <c r="EB113" s="8"/>
      <c r="EC113" s="8"/>
      <c r="ED113" s="8"/>
      <c r="EE113" s="8"/>
      <c r="EF113" s="186"/>
      <c r="EG113" s="173">
        <v>12.557020364415864</v>
      </c>
      <c r="EH113" s="174">
        <v>13.783176470588236</v>
      </c>
      <c r="EI113" s="207">
        <f>EL113-DQ113</f>
        <v>1158.4000000000015</v>
      </c>
      <c r="EJ113" s="207"/>
      <c r="EK113" s="175">
        <v>0</v>
      </c>
      <c r="EL113" s="175">
        <v>11715.7</v>
      </c>
      <c r="EM113" s="214">
        <v>933</v>
      </c>
      <c r="EN113" s="174">
        <v>11.484223918575063</v>
      </c>
      <c r="EO113" s="174">
        <v>12.536944444444444</v>
      </c>
      <c r="EP113" s="175">
        <f>ES113-EL113</f>
        <v>1824.199999999999</v>
      </c>
      <c r="EQ113" s="175">
        <f>ET113-EM113</f>
        <v>246</v>
      </c>
      <c r="ER113" s="175">
        <v>0</v>
      </c>
      <c r="ES113" s="175">
        <v>13539.9</v>
      </c>
      <c r="ET113" s="175">
        <v>1179</v>
      </c>
      <c r="EU113" s="173">
        <v>10.65599173553719</v>
      </c>
      <c r="EV113" s="174">
        <v>11.589887640449438</v>
      </c>
      <c r="EW113" s="175">
        <f>EZ113-ES113</f>
        <v>1932.6000000000004</v>
      </c>
      <c r="EX113" s="175">
        <f>FA113-ET113</f>
        <v>273</v>
      </c>
      <c r="EY113" s="175">
        <v>0</v>
      </c>
      <c r="EZ113" s="175">
        <v>15472.5</v>
      </c>
      <c r="FA113" s="176">
        <v>1452</v>
      </c>
      <c r="FB113" s="173">
        <v>10.142959427207636</v>
      </c>
      <c r="FC113" s="174">
        <v>11.010103626943005</v>
      </c>
      <c r="FD113" s="175">
        <f>FG113-EZ113</f>
        <v>1527.0999999999985</v>
      </c>
      <c r="FE113" s="175">
        <f>FH113-FA113</f>
        <v>224</v>
      </c>
      <c r="FF113" s="175">
        <v>0</v>
      </c>
      <c r="FG113" s="175">
        <v>16999.6</v>
      </c>
      <c r="FH113" s="175">
        <v>1676</v>
      </c>
      <c r="FI113" s="173">
        <v>9.822389666307858</v>
      </c>
      <c r="FJ113" s="174">
        <v>10.647607934655776</v>
      </c>
      <c r="FK113" s="175">
        <v>4710.1</v>
      </c>
      <c r="FL113" s="175">
        <v>679</v>
      </c>
      <c r="FM113" s="175">
        <v>0</v>
      </c>
      <c r="FN113" s="175">
        <v>18250</v>
      </c>
      <c r="FO113" s="176">
        <v>1858</v>
      </c>
      <c r="FP113" s="8"/>
      <c r="FQ113" s="182">
        <f t="shared" si="65"/>
        <v>15306.17</v>
      </c>
      <c r="FR113" s="175">
        <f t="shared" si="65"/>
        <v>2065.37</v>
      </c>
      <c r="FS113" s="174">
        <f t="shared" si="53"/>
        <v>7.410861007954992</v>
      </c>
      <c r="FT113" s="175">
        <f t="shared" si="54"/>
        <v>-24.5473333333332</v>
      </c>
      <c r="FU113" s="183">
        <f t="shared" si="48"/>
        <v>-95.73459999999947</v>
      </c>
      <c r="FV113" s="8"/>
      <c r="FW113" s="173">
        <v>9.483174904942965</v>
      </c>
      <c r="FX113" s="174">
        <v>10.279546625450799</v>
      </c>
      <c r="FY113" s="175">
        <v>1702.5999999999985</v>
      </c>
      <c r="FZ113" s="175">
        <v>246</v>
      </c>
      <c r="GA113" s="175">
        <v>0</v>
      </c>
      <c r="GB113" s="175">
        <v>19952.6</v>
      </c>
      <c r="GC113" s="176">
        <v>2104</v>
      </c>
      <c r="GD113" s="173">
        <v>9.244578313253013</v>
      </c>
      <c r="GE113" s="174">
        <v>10.025384974335045</v>
      </c>
      <c r="GF113" s="175">
        <v>1531.800000000003</v>
      </c>
      <c r="GG113" s="175">
        <v>220</v>
      </c>
      <c r="GH113" s="175"/>
      <c r="GI113" s="175">
        <v>21484.4</v>
      </c>
      <c r="GJ113" s="175">
        <v>2324</v>
      </c>
      <c r="GK113" s="185"/>
      <c r="GL113" s="8"/>
      <c r="GM113" s="8"/>
      <c r="GN113" s="8"/>
      <c r="GO113" s="8"/>
      <c r="GP113" s="8"/>
      <c r="GQ113" s="186"/>
      <c r="GR113" s="185"/>
      <c r="GS113" s="8"/>
      <c r="GT113" s="8"/>
      <c r="GU113" s="8"/>
      <c r="GV113" s="8"/>
      <c r="GW113" s="8"/>
      <c r="GX113" s="8"/>
      <c r="GY113" s="185"/>
      <c r="GZ113" s="8"/>
      <c r="HA113" s="8"/>
      <c r="HB113" s="8"/>
      <c r="HC113" s="8"/>
      <c r="HD113" s="8"/>
      <c r="HE113" s="186"/>
      <c r="HF113" s="208"/>
      <c r="HG113" s="209"/>
      <c r="HH113" s="8"/>
      <c r="HI113" s="8"/>
      <c r="HJ113" s="8"/>
      <c r="HK113" s="8"/>
      <c r="HL113" s="8"/>
      <c r="HM113" s="208"/>
      <c r="HN113" s="209"/>
      <c r="HO113" s="8"/>
      <c r="HP113" s="8"/>
      <c r="HQ113" s="8"/>
      <c r="HR113" s="8"/>
      <c r="HS113" s="186"/>
      <c r="HT113" s="8"/>
      <c r="HU113" s="173">
        <f t="shared" si="49"/>
        <v>8.821330557777573</v>
      </c>
      <c r="HV113" s="174">
        <f t="shared" si="50"/>
        <v>9.41066744155799</v>
      </c>
      <c r="HW113" s="202">
        <f t="shared" si="51"/>
        <v>24024.57</v>
      </c>
      <c r="HX113" s="175">
        <f t="shared" si="51"/>
        <v>2531.37</v>
      </c>
      <c r="HY113" s="210">
        <f t="shared" si="40"/>
        <v>0.17617740770367643</v>
      </c>
      <c r="HZ113" s="175">
        <f t="shared" si="41"/>
        <v>671.906</v>
      </c>
      <c r="IA113" s="183">
        <f t="shared" si="52"/>
        <v>2586.8381</v>
      </c>
      <c r="IB113" s="194"/>
      <c r="IC113" s="211">
        <f>FG113</f>
        <v>16999.6</v>
      </c>
      <c r="ID113" s="212">
        <f t="shared" si="42"/>
        <v>20790.17</v>
      </c>
      <c r="IE113" s="175">
        <f>FO113</f>
        <v>1858</v>
      </c>
      <c r="IF113" s="176">
        <f t="shared" si="43"/>
        <v>2065.37</v>
      </c>
      <c r="IG113" s="265"/>
      <c r="IH113" s="211">
        <f t="shared" si="44"/>
        <v>408.61333333333323</v>
      </c>
      <c r="II113" s="176">
        <f t="shared" si="45"/>
        <v>706.6526666666664</v>
      </c>
    </row>
    <row r="114" spans="1:243" s="171" customFormat="1" ht="12.75">
      <c r="A114" s="171" t="s">
        <v>45</v>
      </c>
      <c r="B114" s="172" t="s">
        <v>169</v>
      </c>
      <c r="C114" s="171">
        <v>6.3</v>
      </c>
      <c r="D114" s="173">
        <v>8.71</v>
      </c>
      <c r="E114" s="174">
        <v>9.72</v>
      </c>
      <c r="F114" s="175">
        <v>2602.43</v>
      </c>
      <c r="G114" s="175">
        <v>298.83</v>
      </c>
      <c r="H114" s="175">
        <v>2734.75</v>
      </c>
      <c r="I114" s="175">
        <v>5478.83</v>
      </c>
      <c r="J114" s="176">
        <v>625.18</v>
      </c>
      <c r="K114" s="173">
        <v>8.66</v>
      </c>
      <c r="L114" s="174">
        <v>9.73</v>
      </c>
      <c r="M114" s="175">
        <v>1218.89</v>
      </c>
      <c r="N114" s="175">
        <v>140.69</v>
      </c>
      <c r="O114" s="175">
        <v>2965.81</v>
      </c>
      <c r="P114" s="175">
        <v>6697.72</v>
      </c>
      <c r="Q114" s="176">
        <v>766.21</v>
      </c>
      <c r="R114" s="177">
        <v>9.23</v>
      </c>
      <c r="S114" s="2">
        <v>10.03</v>
      </c>
      <c r="T114" s="175">
        <v>1346.51</v>
      </c>
      <c r="U114" s="175">
        <v>145.84</v>
      </c>
      <c r="V114" s="175">
        <v>2820.63</v>
      </c>
      <c r="W114" s="175">
        <v>8044.13</v>
      </c>
      <c r="X114" s="176">
        <v>912.91</v>
      </c>
      <c r="Y114" s="173">
        <v>9.59</v>
      </c>
      <c r="Z114" s="174">
        <v>10.23</v>
      </c>
      <c r="AA114" s="175">
        <v>1295.17</v>
      </c>
      <c r="AB114" s="175">
        <v>134.96</v>
      </c>
      <c r="AC114" s="175">
        <v>2983.39</v>
      </c>
      <c r="AD114" s="175">
        <v>9339.27</v>
      </c>
      <c r="AE114" s="176">
        <v>1048.22</v>
      </c>
      <c r="AF114" s="177"/>
      <c r="AG114" s="2"/>
      <c r="AH114" s="2"/>
      <c r="AI114" s="2"/>
      <c r="AJ114" s="2"/>
      <c r="AK114" s="2"/>
      <c r="AL114" s="178"/>
      <c r="AM114" s="173"/>
      <c r="AN114" s="174"/>
      <c r="AO114" s="175"/>
      <c r="AP114" s="175"/>
      <c r="AQ114" s="175"/>
      <c r="AR114" s="175"/>
      <c r="AS114" s="176"/>
      <c r="AT114" s="179">
        <v>8.92</v>
      </c>
      <c r="AU114" s="180">
        <v>10.06</v>
      </c>
      <c r="AV114" s="175">
        <v>1020.52</v>
      </c>
      <c r="AW114" s="175">
        <v>114.33</v>
      </c>
      <c r="AX114" s="175">
        <v>3492.34</v>
      </c>
      <c r="AY114" s="175">
        <v>10359.66</v>
      </c>
      <c r="AZ114" s="176">
        <v>1162.97</v>
      </c>
      <c r="BA114" s="179"/>
      <c r="BB114" s="180"/>
      <c r="BC114" s="175"/>
      <c r="BD114" s="175"/>
      <c r="BE114" s="175"/>
      <c r="BF114" s="175"/>
      <c r="BG114" s="176"/>
      <c r="BH114" s="179">
        <v>9.55</v>
      </c>
      <c r="BI114" s="180">
        <v>10.22</v>
      </c>
      <c r="BJ114" s="175">
        <v>1788</v>
      </c>
      <c r="BK114" s="175">
        <v>187</v>
      </c>
      <c r="BL114" s="175">
        <v>2355</v>
      </c>
      <c r="BM114" s="175">
        <v>13547</v>
      </c>
      <c r="BN114" s="176">
        <v>1494</v>
      </c>
      <c r="BO114" s="179">
        <v>9.23</v>
      </c>
      <c r="BP114" s="180">
        <v>10.01</v>
      </c>
      <c r="BQ114" s="175">
        <v>1458</v>
      </c>
      <c r="BR114" s="175">
        <v>157</v>
      </c>
      <c r="BS114" s="175">
        <v>2204</v>
      </c>
      <c r="BT114" s="175">
        <v>15005</v>
      </c>
      <c r="BU114" s="175">
        <v>1652</v>
      </c>
      <c r="BV114" s="179">
        <v>9.22</v>
      </c>
      <c r="BW114" s="180">
        <v>10.49</v>
      </c>
      <c r="BX114" s="175">
        <v>1109</v>
      </c>
      <c r="BY114" s="175">
        <v>120</v>
      </c>
      <c r="BZ114" s="181">
        <v>2570</v>
      </c>
      <c r="CA114" s="175">
        <v>16114</v>
      </c>
      <c r="CB114" s="176">
        <v>1773</v>
      </c>
      <c r="CC114" s="175"/>
      <c r="CD114" s="182">
        <f t="shared" si="39"/>
        <v>11838.52</v>
      </c>
      <c r="CE114" s="175">
        <f t="shared" si="39"/>
        <v>1298.65</v>
      </c>
      <c r="CF114" s="174">
        <f t="shared" si="56"/>
        <v>9.11602048280907</v>
      </c>
      <c r="CG114" s="175">
        <f t="shared" si="46"/>
        <v>580.4801587301588</v>
      </c>
      <c r="CH114" s="183">
        <f t="shared" si="47"/>
        <v>2205.8246031746035</v>
      </c>
      <c r="CI114" s="8"/>
      <c r="CJ114" s="179">
        <v>9.05</v>
      </c>
      <c r="CK114" s="180">
        <v>10.28</v>
      </c>
      <c r="CL114" s="175">
        <v>1073.81</v>
      </c>
      <c r="CM114" s="175">
        <v>118.6</v>
      </c>
      <c r="CN114" s="181">
        <v>2777.03</v>
      </c>
      <c r="CO114" s="175">
        <v>17188.54</v>
      </c>
      <c r="CP114" s="176">
        <v>1893.06</v>
      </c>
      <c r="CQ114" s="179">
        <v>8.91</v>
      </c>
      <c r="CR114" s="180">
        <v>10.13</v>
      </c>
      <c r="CS114" s="175">
        <v>1354.93</v>
      </c>
      <c r="CT114" s="175">
        <v>151.96</v>
      </c>
      <c r="CU114" s="181">
        <v>2930</v>
      </c>
      <c r="CV114" s="175">
        <v>18543.47</v>
      </c>
      <c r="CW114" s="176">
        <v>2046.71</v>
      </c>
      <c r="CX114" s="179">
        <v>9.45</v>
      </c>
      <c r="CY114" s="180">
        <v>10.35</v>
      </c>
      <c r="CZ114" s="175">
        <v>1381.55</v>
      </c>
      <c r="DA114" s="175">
        <v>146.18</v>
      </c>
      <c r="DB114" s="175">
        <v>2849</v>
      </c>
      <c r="DC114" s="175">
        <v>19924.99</v>
      </c>
      <c r="DD114" s="176">
        <v>2193.52</v>
      </c>
      <c r="DE114" s="173">
        <v>9.42</v>
      </c>
      <c r="DF114" s="174">
        <v>10.06</v>
      </c>
      <c r="DG114" s="175">
        <v>1082.2</v>
      </c>
      <c r="DH114" s="175">
        <v>114.82</v>
      </c>
      <c r="DI114" s="175">
        <v>2810</v>
      </c>
      <c r="DJ114" s="175">
        <v>21007.23</v>
      </c>
      <c r="DK114" s="176">
        <v>2308.77</v>
      </c>
      <c r="DL114" s="173">
        <v>9.93</v>
      </c>
      <c r="DM114" s="174">
        <v>10.43</v>
      </c>
      <c r="DN114" s="175">
        <v>496.94</v>
      </c>
      <c r="DO114" s="175">
        <v>50.04</v>
      </c>
      <c r="DP114" s="175">
        <v>2813</v>
      </c>
      <c r="DQ114" s="175">
        <v>21504.13</v>
      </c>
      <c r="DR114" s="176">
        <v>2359.1</v>
      </c>
      <c r="DS114" s="185"/>
      <c r="DT114" s="8"/>
      <c r="DU114" s="8"/>
      <c r="DV114" s="8"/>
      <c r="DW114" s="8"/>
      <c r="DX114" s="8"/>
      <c r="DY114" s="186"/>
      <c r="DZ114" s="185"/>
      <c r="EA114" s="8"/>
      <c r="EB114" s="8"/>
      <c r="EC114" s="8"/>
      <c r="ED114" s="8"/>
      <c r="EE114" s="8"/>
      <c r="EF114" s="186"/>
      <c r="EG114" s="173">
        <v>9.67</v>
      </c>
      <c r="EH114" s="174">
        <v>10.36</v>
      </c>
      <c r="EI114" s="175">
        <v>1019.98</v>
      </c>
      <c r="EJ114" s="175">
        <v>105.49</v>
      </c>
      <c r="EK114" s="175">
        <v>2904</v>
      </c>
      <c r="EL114" s="175">
        <v>22524.1</v>
      </c>
      <c r="EM114" s="176">
        <v>2465.34</v>
      </c>
      <c r="EN114" s="174">
        <v>10.63</v>
      </c>
      <c r="EO114" s="174">
        <v>11.3</v>
      </c>
      <c r="EP114" s="175">
        <v>3027.78</v>
      </c>
      <c r="EQ114" s="175">
        <v>284.81</v>
      </c>
      <c r="ER114" s="175">
        <v>0</v>
      </c>
      <c r="ES114" s="175">
        <v>5483.19</v>
      </c>
      <c r="ET114" s="175">
        <v>515.07</v>
      </c>
      <c r="EU114" s="173">
        <v>9.42</v>
      </c>
      <c r="EV114" s="174">
        <v>10.07</v>
      </c>
      <c r="EW114" s="175">
        <v>1166.26</v>
      </c>
      <c r="EX114" s="175">
        <v>123.76</v>
      </c>
      <c r="EY114" s="175">
        <v>0</v>
      </c>
      <c r="EZ114" s="175">
        <v>25067.66</v>
      </c>
      <c r="FA114" s="176">
        <v>2732.9</v>
      </c>
      <c r="FB114" s="208"/>
      <c r="FC114" s="209"/>
      <c r="FD114" s="8"/>
      <c r="FE114" s="8"/>
      <c r="FF114" s="8"/>
      <c r="FG114" s="8"/>
      <c r="FH114" s="8"/>
      <c r="FI114" s="185"/>
      <c r="FJ114" s="8"/>
      <c r="FK114" s="8"/>
      <c r="FL114" s="8"/>
      <c r="FM114" s="8"/>
      <c r="FN114" s="8"/>
      <c r="FO114" s="186"/>
      <c r="FP114" s="8"/>
      <c r="FQ114" s="182">
        <f t="shared" si="65"/>
        <v>10603.45</v>
      </c>
      <c r="FR114" s="175">
        <f t="shared" si="65"/>
        <v>1095.6599999999999</v>
      </c>
      <c r="FS114" s="174">
        <f t="shared" si="53"/>
        <v>9.677682857820859</v>
      </c>
      <c r="FT114" s="175">
        <f t="shared" si="54"/>
        <v>587.4273015873018</v>
      </c>
      <c r="FU114" s="183">
        <f t="shared" si="48"/>
        <v>2290.966476190477</v>
      </c>
      <c r="FV114" s="8"/>
      <c r="FW114" s="173">
        <v>9.03</v>
      </c>
      <c r="FX114" s="174">
        <v>9.95</v>
      </c>
      <c r="FY114" s="175">
        <v>3301.97</v>
      </c>
      <c r="FZ114" s="175">
        <v>365.48</v>
      </c>
      <c r="GA114" s="175">
        <v>0</v>
      </c>
      <c r="GB114" s="175">
        <v>28369.68</v>
      </c>
      <c r="GC114" s="176">
        <v>3101.53</v>
      </c>
      <c r="GD114" s="173">
        <v>8.97</v>
      </c>
      <c r="GE114" s="174">
        <v>10.01</v>
      </c>
      <c r="GF114" s="175">
        <v>1194.61</v>
      </c>
      <c r="GG114" s="175">
        <v>133.17</v>
      </c>
      <c r="GH114" s="175"/>
      <c r="GI114" s="175">
        <v>29564.27</v>
      </c>
      <c r="GJ114" s="175">
        <v>3236.16</v>
      </c>
      <c r="GK114" s="173">
        <v>8.72</v>
      </c>
      <c r="GL114" s="174">
        <v>9.62</v>
      </c>
      <c r="GM114" s="175">
        <v>1070.87</v>
      </c>
      <c r="GN114" s="175">
        <v>122.81</v>
      </c>
      <c r="GO114" s="175">
        <v>0</v>
      </c>
      <c r="GP114" s="175">
        <v>30635.19</v>
      </c>
      <c r="GQ114" s="176">
        <v>3360.58</v>
      </c>
      <c r="GR114" s="173">
        <v>9.11</v>
      </c>
      <c r="GS114" s="174">
        <v>10.25</v>
      </c>
      <c r="GT114" s="175">
        <v>1010.09</v>
      </c>
      <c r="GU114" s="175">
        <v>110.93</v>
      </c>
      <c r="GV114" s="175">
        <v>0</v>
      </c>
      <c r="GW114" s="175">
        <v>31645.24</v>
      </c>
      <c r="GX114" s="175">
        <v>3472.65</v>
      </c>
      <c r="GY114" s="198">
        <v>9.82</v>
      </c>
      <c r="GZ114" s="199">
        <v>10.88</v>
      </c>
      <c r="HA114" s="200">
        <v>789.07</v>
      </c>
      <c r="HB114" s="200">
        <v>80.38</v>
      </c>
      <c r="HC114" s="200">
        <v>0</v>
      </c>
      <c r="HD114" s="200">
        <v>32434.32</v>
      </c>
      <c r="HE114" s="201">
        <v>3554.11</v>
      </c>
      <c r="HF114" s="208"/>
      <c r="HG114" s="209"/>
      <c r="HH114" s="8"/>
      <c r="HI114" s="8"/>
      <c r="HJ114" s="8"/>
      <c r="HK114" s="8"/>
      <c r="HL114" s="8"/>
      <c r="HM114" s="208"/>
      <c r="HN114" s="209"/>
      <c r="HO114" s="8"/>
      <c r="HP114" s="8"/>
      <c r="HQ114" s="8"/>
      <c r="HR114" s="8"/>
      <c r="HS114" s="186"/>
      <c r="HT114" s="8"/>
      <c r="HU114" s="173">
        <f t="shared" si="49"/>
        <v>9.297142857142857</v>
      </c>
      <c r="HV114" s="174">
        <f t="shared" si="50"/>
        <v>10.199047619047619</v>
      </c>
      <c r="HW114" s="202">
        <f t="shared" si="51"/>
        <v>29808.579999999998</v>
      </c>
      <c r="HX114" s="175">
        <f t="shared" si="51"/>
        <v>3207.08</v>
      </c>
      <c r="HY114" s="210">
        <f t="shared" si="40"/>
        <v>0.4757369614512472</v>
      </c>
      <c r="HZ114" s="175">
        <f t="shared" si="41"/>
        <v>1524.4406349206347</v>
      </c>
      <c r="IA114" s="183">
        <f t="shared" si="52"/>
        <v>5869.0964444444435</v>
      </c>
      <c r="IB114" s="194"/>
      <c r="IC114" s="211">
        <f>EZ114</f>
        <v>25067.66</v>
      </c>
      <c r="ID114" s="212">
        <f t="shared" si="42"/>
        <v>22441.969999999998</v>
      </c>
      <c r="IE114" s="175">
        <f>FA114</f>
        <v>2732.9</v>
      </c>
      <c r="IF114" s="176">
        <f t="shared" si="43"/>
        <v>2394.3099999999995</v>
      </c>
      <c r="IG114" s="8"/>
      <c r="IH114" s="211">
        <f t="shared" si="44"/>
        <v>1246.0936507936508</v>
      </c>
      <c r="II114" s="176">
        <f t="shared" si="45"/>
        <v>1167.9074603174604</v>
      </c>
    </row>
    <row r="115" spans="1:243" s="171" customFormat="1" ht="12.75">
      <c r="A115" s="171" t="s">
        <v>45</v>
      </c>
      <c r="B115" s="172" t="s">
        <v>170</v>
      </c>
      <c r="C115" s="171">
        <v>6.3</v>
      </c>
      <c r="D115" s="173">
        <v>8.99</v>
      </c>
      <c r="E115" s="174">
        <v>10</v>
      </c>
      <c r="F115" s="175">
        <v>6652.82</v>
      </c>
      <c r="G115" s="175">
        <v>740.2</v>
      </c>
      <c r="H115" s="175">
        <v>2959.5</v>
      </c>
      <c r="I115" s="175">
        <v>6652.63</v>
      </c>
      <c r="J115" s="176">
        <v>744.04</v>
      </c>
      <c r="K115" s="173">
        <v>9.4</v>
      </c>
      <c r="L115" s="174">
        <v>10.36</v>
      </c>
      <c r="M115" s="175">
        <v>1896.58</v>
      </c>
      <c r="N115" s="175">
        <v>201.79</v>
      </c>
      <c r="O115" s="175">
        <v>2928.96</v>
      </c>
      <c r="P115" s="175">
        <v>8549.23</v>
      </c>
      <c r="Q115" s="176">
        <v>946.79</v>
      </c>
      <c r="R115" s="177">
        <v>9.45</v>
      </c>
      <c r="S115" s="2">
        <v>10.43</v>
      </c>
      <c r="T115" s="175">
        <v>1674.73</v>
      </c>
      <c r="U115" s="175">
        <v>177.17</v>
      </c>
      <c r="V115" s="175">
        <v>2846.43</v>
      </c>
      <c r="W115" s="175">
        <v>10224</v>
      </c>
      <c r="X115" s="176">
        <v>1124.8</v>
      </c>
      <c r="Y115" s="173">
        <v>9.4</v>
      </c>
      <c r="Z115" s="174">
        <v>10.36</v>
      </c>
      <c r="AA115" s="175">
        <v>1896</v>
      </c>
      <c r="AB115" s="175"/>
      <c r="AC115" s="175">
        <v>2928</v>
      </c>
      <c r="AD115" s="175"/>
      <c r="AE115" s="176"/>
      <c r="AF115" s="177"/>
      <c r="AG115" s="2"/>
      <c r="AH115" s="2"/>
      <c r="AI115" s="2"/>
      <c r="AJ115" s="2"/>
      <c r="AK115" s="2"/>
      <c r="AL115" s="178"/>
      <c r="AM115" s="173"/>
      <c r="AN115" s="174"/>
      <c r="AO115" s="175"/>
      <c r="AP115" s="175"/>
      <c r="AQ115" s="175"/>
      <c r="AR115" s="175"/>
      <c r="AS115" s="176"/>
      <c r="AT115" s="179">
        <v>10.26</v>
      </c>
      <c r="AU115" s="180">
        <v>10.95</v>
      </c>
      <c r="AV115" s="175">
        <v>3131.76</v>
      </c>
      <c r="AW115" s="175">
        <v>305.2</v>
      </c>
      <c r="AX115" s="175">
        <v>2624.72</v>
      </c>
      <c r="AY115" s="175">
        <v>14505.62</v>
      </c>
      <c r="AZ115" s="176">
        <v>1549.38</v>
      </c>
      <c r="BA115" s="179"/>
      <c r="BB115" s="180"/>
      <c r="BC115" s="175"/>
      <c r="BD115" s="175"/>
      <c r="BE115" s="175"/>
      <c r="BF115" s="175"/>
      <c r="BG115" s="176"/>
      <c r="BH115" s="179">
        <v>10.23</v>
      </c>
      <c r="BI115" s="180">
        <v>10.89</v>
      </c>
      <c r="BJ115" s="175">
        <v>2531</v>
      </c>
      <c r="BK115" s="175">
        <v>247</v>
      </c>
      <c r="BL115" s="175">
        <v>2847</v>
      </c>
      <c r="BM115" s="175">
        <v>18931</v>
      </c>
      <c r="BN115" s="176">
        <v>1979</v>
      </c>
      <c r="BO115" s="179">
        <v>10.14</v>
      </c>
      <c r="BP115" s="180">
        <v>10.85</v>
      </c>
      <c r="BQ115" s="175">
        <v>890</v>
      </c>
      <c r="BR115" s="175">
        <v>87</v>
      </c>
      <c r="BS115" s="175">
        <v>2838</v>
      </c>
      <c r="BT115" s="175">
        <v>19822</v>
      </c>
      <c r="BU115" s="175">
        <v>2067</v>
      </c>
      <c r="BV115" s="179">
        <v>10.08</v>
      </c>
      <c r="BW115" s="180">
        <v>10.84</v>
      </c>
      <c r="BX115" s="175">
        <v>1486</v>
      </c>
      <c r="BY115" s="175">
        <v>147</v>
      </c>
      <c r="BZ115" s="181">
        <v>2893</v>
      </c>
      <c r="CA115" s="175">
        <v>21309</v>
      </c>
      <c r="CB115" s="176">
        <v>2215</v>
      </c>
      <c r="CC115" s="175"/>
      <c r="CD115" s="182">
        <f t="shared" si="39"/>
        <v>20158.89</v>
      </c>
      <c r="CE115" s="175">
        <f t="shared" si="39"/>
        <v>1905.3600000000001</v>
      </c>
      <c r="CF115" s="174">
        <f t="shared" si="56"/>
        <v>10.580095100138555</v>
      </c>
      <c r="CG115" s="175">
        <f t="shared" si="46"/>
        <v>1294.4638095238092</v>
      </c>
      <c r="CH115" s="183">
        <f t="shared" si="47"/>
        <v>4918.962476190475</v>
      </c>
      <c r="CI115" s="8"/>
      <c r="CJ115" s="179">
        <v>9.69</v>
      </c>
      <c r="CK115" s="180">
        <v>10.52</v>
      </c>
      <c r="CL115" s="175">
        <v>1618.79</v>
      </c>
      <c r="CM115" s="175">
        <v>167.1</v>
      </c>
      <c r="CN115" s="181">
        <v>3080.7</v>
      </c>
      <c r="CO115" s="175">
        <v>22928.52</v>
      </c>
      <c r="CP115" s="176">
        <v>2383.76</v>
      </c>
      <c r="CQ115" s="179">
        <v>9.78</v>
      </c>
      <c r="CR115" s="180">
        <v>10.69</v>
      </c>
      <c r="CS115" s="175">
        <v>2303.91</v>
      </c>
      <c r="CT115" s="175">
        <v>235.57</v>
      </c>
      <c r="CU115" s="181">
        <v>3009.23</v>
      </c>
      <c r="CV115" s="175">
        <v>25232.48</v>
      </c>
      <c r="CW115" s="176">
        <v>2620.25</v>
      </c>
      <c r="CX115" s="179">
        <v>10.29</v>
      </c>
      <c r="CY115" s="180">
        <v>11.03</v>
      </c>
      <c r="CZ115" s="175">
        <v>2190.53</v>
      </c>
      <c r="DA115" s="175">
        <v>212.89</v>
      </c>
      <c r="DB115" s="175">
        <v>2797</v>
      </c>
      <c r="DC115" s="187">
        <v>2190.52</v>
      </c>
      <c r="DD115" s="214">
        <v>213.56</v>
      </c>
      <c r="DE115" s="173">
        <v>10.41</v>
      </c>
      <c r="DF115" s="174">
        <v>10.94</v>
      </c>
      <c r="DG115" s="175">
        <v>3043.75</v>
      </c>
      <c r="DH115" s="175">
        <v>292.47</v>
      </c>
      <c r="DI115" s="175">
        <v>2275</v>
      </c>
      <c r="DJ115" s="175">
        <v>5234.16</v>
      </c>
      <c r="DK115" s="176">
        <v>507.4</v>
      </c>
      <c r="DL115" s="173">
        <v>11.07</v>
      </c>
      <c r="DM115" s="174">
        <v>11.49</v>
      </c>
      <c r="DN115" s="175">
        <v>2610.91</v>
      </c>
      <c r="DO115" s="175">
        <v>235.87</v>
      </c>
      <c r="DP115" s="175">
        <v>2142</v>
      </c>
      <c r="DQ115" s="175">
        <v>7844.99</v>
      </c>
      <c r="DR115" s="176">
        <v>744.14</v>
      </c>
      <c r="DS115" s="185"/>
      <c r="DT115" s="8"/>
      <c r="DU115" s="8"/>
      <c r="DV115" s="8"/>
      <c r="DW115" s="8"/>
      <c r="DX115" s="8"/>
      <c r="DY115" s="186"/>
      <c r="DZ115" s="185"/>
      <c r="EA115" s="8"/>
      <c r="EB115" s="8"/>
      <c r="EC115" s="8"/>
      <c r="ED115" s="8"/>
      <c r="EE115" s="8"/>
      <c r="EF115" s="186"/>
      <c r="EG115" s="173">
        <v>10.7</v>
      </c>
      <c r="EH115" s="174">
        <v>11.32</v>
      </c>
      <c r="EI115" s="175">
        <v>2072.86</v>
      </c>
      <c r="EJ115" s="175">
        <v>193.69</v>
      </c>
      <c r="EK115" s="175">
        <v>2734</v>
      </c>
      <c r="EL115" s="175">
        <v>2455.52</v>
      </c>
      <c r="EM115" s="176">
        <v>228.99</v>
      </c>
      <c r="EN115" s="174">
        <v>10.63</v>
      </c>
      <c r="EO115" s="174">
        <v>11.3</v>
      </c>
      <c r="EP115" s="175">
        <v>3027.78</v>
      </c>
      <c r="EQ115" s="175">
        <v>284.81</v>
      </c>
      <c r="ER115" s="175">
        <v>0</v>
      </c>
      <c r="ES115" s="175">
        <v>5483.19</v>
      </c>
      <c r="ET115" s="175">
        <v>515.07</v>
      </c>
      <c r="EU115" s="173">
        <v>10.2</v>
      </c>
      <c r="EV115" s="174">
        <v>11.04</v>
      </c>
      <c r="EW115" s="175">
        <v>2748.84</v>
      </c>
      <c r="EX115" s="175">
        <v>269.49</v>
      </c>
      <c r="EY115" s="175">
        <v>0</v>
      </c>
      <c r="EZ115" s="175">
        <v>8231.95</v>
      </c>
      <c r="FA115" s="176">
        <v>785.97</v>
      </c>
      <c r="FB115" s="173">
        <v>10.04</v>
      </c>
      <c r="FC115" s="174">
        <v>10.99</v>
      </c>
      <c r="FD115" s="175">
        <v>2339.32</v>
      </c>
      <c r="FE115" s="175">
        <v>232.99</v>
      </c>
      <c r="FF115" s="175">
        <v>0</v>
      </c>
      <c r="FG115" s="175">
        <v>10571.27</v>
      </c>
      <c r="FH115" s="175">
        <v>1020.22</v>
      </c>
      <c r="FI115" s="185"/>
      <c r="FJ115" s="8"/>
      <c r="FK115" s="8"/>
      <c r="FL115" s="8"/>
      <c r="FM115" s="8"/>
      <c r="FN115" s="8"/>
      <c r="FO115" s="186"/>
      <c r="FP115" s="8"/>
      <c r="FQ115" s="182">
        <f t="shared" si="65"/>
        <v>21956.69</v>
      </c>
      <c r="FR115" s="175">
        <f t="shared" si="65"/>
        <v>2124.88</v>
      </c>
      <c r="FS115" s="174">
        <f t="shared" si="53"/>
        <v>10.33314351869282</v>
      </c>
      <c r="FT115" s="175">
        <f t="shared" si="54"/>
        <v>1360.3088888888888</v>
      </c>
      <c r="FU115" s="183">
        <f t="shared" si="48"/>
        <v>5305.204666666666</v>
      </c>
      <c r="FV115" s="8"/>
      <c r="FW115" s="173">
        <v>9.72</v>
      </c>
      <c r="FX115" s="174">
        <v>10.93</v>
      </c>
      <c r="FY115" s="175">
        <v>1427.36</v>
      </c>
      <c r="FZ115" s="175">
        <v>146.88</v>
      </c>
      <c r="GA115" s="175">
        <v>0</v>
      </c>
      <c r="GB115" s="175">
        <v>13674</v>
      </c>
      <c r="GC115" s="176">
        <v>1332.99</v>
      </c>
      <c r="GD115" s="173">
        <v>10.19</v>
      </c>
      <c r="GE115" s="174">
        <v>11.53</v>
      </c>
      <c r="GF115" s="175">
        <v>1369.81</v>
      </c>
      <c r="GG115" s="175">
        <v>134.46</v>
      </c>
      <c r="GH115" s="175"/>
      <c r="GI115" s="175">
        <v>15043.86</v>
      </c>
      <c r="GJ115" s="175">
        <v>1467.98</v>
      </c>
      <c r="GK115" s="173">
        <v>10.13</v>
      </c>
      <c r="GL115" s="174">
        <v>11.24</v>
      </c>
      <c r="GM115" s="175">
        <v>1491.82</v>
      </c>
      <c r="GN115" s="175">
        <v>147.18</v>
      </c>
      <c r="GO115" s="175">
        <v>0</v>
      </c>
      <c r="GP115" s="175">
        <v>16535.66</v>
      </c>
      <c r="GQ115" s="176">
        <v>1616.04</v>
      </c>
      <c r="GR115" s="173">
        <v>10.89</v>
      </c>
      <c r="GS115" s="174">
        <v>11.65</v>
      </c>
      <c r="GT115" s="175">
        <v>2684.68</v>
      </c>
      <c r="GU115" s="175">
        <v>246.54</v>
      </c>
      <c r="GV115" s="175">
        <v>0</v>
      </c>
      <c r="GW115" s="175">
        <v>19220.34</v>
      </c>
      <c r="GX115" s="175">
        <v>1863.69</v>
      </c>
      <c r="GY115" s="185"/>
      <c r="GZ115" s="8"/>
      <c r="HA115" s="8"/>
      <c r="HB115" s="8"/>
      <c r="HC115" s="8"/>
      <c r="HD115" s="8"/>
      <c r="HE115" s="186"/>
      <c r="HF115" s="208"/>
      <c r="HG115" s="209"/>
      <c r="HH115" s="8"/>
      <c r="HI115" s="8"/>
      <c r="HJ115" s="8"/>
      <c r="HK115" s="8"/>
      <c r="HL115" s="8"/>
      <c r="HM115" s="208"/>
      <c r="HN115" s="209"/>
      <c r="HO115" s="8"/>
      <c r="HP115" s="8"/>
      <c r="HQ115" s="8"/>
      <c r="HR115" s="8"/>
      <c r="HS115" s="186"/>
      <c r="HT115" s="8"/>
      <c r="HU115" s="173">
        <f t="shared" si="49"/>
        <v>10.080476190476189</v>
      </c>
      <c r="HV115" s="174">
        <f t="shared" si="50"/>
        <v>10.921428571428573</v>
      </c>
      <c r="HW115" s="202">
        <f t="shared" si="51"/>
        <v>49089.25000000001</v>
      </c>
      <c r="HX115" s="175">
        <f t="shared" si="51"/>
        <v>4705.3</v>
      </c>
      <c r="HY115" s="210">
        <f t="shared" si="40"/>
        <v>0.6000755857898713</v>
      </c>
      <c r="HZ115" s="175">
        <f t="shared" si="41"/>
        <v>3086.644444444446</v>
      </c>
      <c r="IA115" s="183">
        <f t="shared" si="52"/>
        <v>11883.581111111118</v>
      </c>
      <c r="IB115" s="194"/>
      <c r="IC115" s="211">
        <f>FG115</f>
        <v>10571.27</v>
      </c>
      <c r="ID115" s="212">
        <f t="shared" si="42"/>
        <v>42115.58000000001</v>
      </c>
      <c r="IE115" s="175">
        <f>FH115</f>
        <v>1020.22</v>
      </c>
      <c r="IF115" s="176">
        <f t="shared" si="43"/>
        <v>4030.24</v>
      </c>
      <c r="IG115" s="175" t="s">
        <v>166</v>
      </c>
      <c r="IH115" s="211">
        <f t="shared" si="44"/>
        <v>657.7593650793651</v>
      </c>
      <c r="II115" s="176">
        <f t="shared" si="45"/>
        <v>2654.7726984127003</v>
      </c>
    </row>
    <row r="116" spans="1:243" s="171" customFormat="1" ht="12.75">
      <c r="A116" s="171" t="s">
        <v>45</v>
      </c>
      <c r="B116" s="172" t="s">
        <v>171</v>
      </c>
      <c r="C116" s="171">
        <v>6.3</v>
      </c>
      <c r="D116" s="173">
        <v>10.3</v>
      </c>
      <c r="E116" s="174">
        <v>10.95</v>
      </c>
      <c r="F116" s="175">
        <v>2192.44</v>
      </c>
      <c r="G116" s="175">
        <v>212.73</v>
      </c>
      <c r="H116" s="175">
        <v>1346.45</v>
      </c>
      <c r="I116" s="175">
        <v>7399.4</v>
      </c>
      <c r="J116" s="176">
        <v>740.05</v>
      </c>
      <c r="K116" s="173">
        <v>10.61</v>
      </c>
      <c r="L116" s="174">
        <v>11.33</v>
      </c>
      <c r="M116" s="175">
        <v>1920.44</v>
      </c>
      <c r="N116" s="175">
        <v>181.01</v>
      </c>
      <c r="O116" s="175">
        <v>1485.6</v>
      </c>
      <c r="P116" s="175">
        <v>9319.82</v>
      </c>
      <c r="Q116" s="176">
        <v>921.71</v>
      </c>
      <c r="R116" s="177">
        <v>10.65</v>
      </c>
      <c r="S116" s="2">
        <v>11.28</v>
      </c>
      <c r="T116" s="175">
        <v>1823.01</v>
      </c>
      <c r="U116" s="175">
        <v>171.11</v>
      </c>
      <c r="V116" s="175">
        <v>1490.39</v>
      </c>
      <c r="W116" s="175">
        <v>11142.86</v>
      </c>
      <c r="X116" s="176">
        <v>1093.53</v>
      </c>
      <c r="Y116" s="173">
        <v>10.64</v>
      </c>
      <c r="Z116" s="174">
        <v>11.2</v>
      </c>
      <c r="AA116" s="175">
        <v>1990.44</v>
      </c>
      <c r="AB116" s="175">
        <v>187.12</v>
      </c>
      <c r="AC116" s="175">
        <v>1355.48</v>
      </c>
      <c r="AD116" s="175">
        <v>13133.33</v>
      </c>
      <c r="AE116" s="176">
        <v>1281.22</v>
      </c>
      <c r="AF116" s="177"/>
      <c r="AG116" s="2"/>
      <c r="AH116" s="2"/>
      <c r="AI116" s="2"/>
      <c r="AJ116" s="2"/>
      <c r="AK116" s="2"/>
      <c r="AL116" s="178"/>
      <c r="AM116" s="173"/>
      <c r="AN116" s="174"/>
      <c r="AO116" s="175"/>
      <c r="AP116" s="175"/>
      <c r="AQ116" s="175"/>
      <c r="AR116" s="175"/>
      <c r="AS116" s="176"/>
      <c r="AT116" s="179">
        <v>10.31</v>
      </c>
      <c r="AU116" s="180">
        <v>11.29</v>
      </c>
      <c r="AV116" s="175">
        <v>1356.59</v>
      </c>
      <c r="AW116" s="175">
        <v>131.52</v>
      </c>
      <c r="AX116" s="175">
        <v>1829.59</v>
      </c>
      <c r="AY116" s="175">
        <v>14489.89</v>
      </c>
      <c r="AZ116" s="176">
        <v>1413.31</v>
      </c>
      <c r="BA116" s="179"/>
      <c r="BB116" s="180"/>
      <c r="BC116" s="175"/>
      <c r="BD116" s="175"/>
      <c r="BE116" s="175"/>
      <c r="BF116" s="175"/>
      <c r="BG116" s="176"/>
      <c r="BH116" s="179">
        <v>10.79</v>
      </c>
      <c r="BI116" s="180">
        <v>11.34</v>
      </c>
      <c r="BJ116" s="175">
        <v>2371</v>
      </c>
      <c r="BK116" s="175">
        <v>219</v>
      </c>
      <c r="BL116" s="175">
        <v>1425</v>
      </c>
      <c r="BM116" s="175">
        <v>18814</v>
      </c>
      <c r="BN116" s="176">
        <v>1811</v>
      </c>
      <c r="BO116" s="179">
        <v>10.58</v>
      </c>
      <c r="BP116" s="180">
        <v>11.51</v>
      </c>
      <c r="BQ116" s="175">
        <v>1752</v>
      </c>
      <c r="BR116" s="175">
        <v>165</v>
      </c>
      <c r="BS116" s="175">
        <v>1508</v>
      </c>
      <c r="BT116" s="175">
        <v>20566</v>
      </c>
      <c r="BU116" s="175">
        <v>48</v>
      </c>
      <c r="BV116" s="179">
        <v>10.61</v>
      </c>
      <c r="BW116" s="180">
        <v>11.48</v>
      </c>
      <c r="BX116" s="175">
        <v>1130</v>
      </c>
      <c r="BY116" s="175">
        <v>106</v>
      </c>
      <c r="BZ116" s="181">
        <v>1658</v>
      </c>
      <c r="CA116" s="175">
        <v>21697</v>
      </c>
      <c r="CB116" s="176">
        <v>2085</v>
      </c>
      <c r="CC116" s="175"/>
      <c r="CD116" s="182">
        <f t="shared" si="39"/>
        <v>14535.92</v>
      </c>
      <c r="CE116" s="175">
        <f t="shared" si="39"/>
        <v>1373.49</v>
      </c>
      <c r="CF116" s="174">
        <f t="shared" si="56"/>
        <v>10.583200460141683</v>
      </c>
      <c r="CG116" s="175">
        <f t="shared" si="46"/>
        <v>933.7988888888888</v>
      </c>
      <c r="CH116" s="183">
        <f t="shared" si="47"/>
        <v>3548.4357777777773</v>
      </c>
      <c r="CI116" s="8"/>
      <c r="CJ116" s="179">
        <v>10.51</v>
      </c>
      <c r="CK116" s="180">
        <v>11.52</v>
      </c>
      <c r="CL116" s="175">
        <v>1567.47</v>
      </c>
      <c r="CM116" s="175">
        <v>149.17</v>
      </c>
      <c r="CN116" s="181">
        <v>1472.44</v>
      </c>
      <c r="CO116" s="175">
        <v>23265</v>
      </c>
      <c r="CP116" s="176">
        <v>2234.8</v>
      </c>
      <c r="CQ116" s="179">
        <v>10.1</v>
      </c>
      <c r="CR116" s="180">
        <v>11.06</v>
      </c>
      <c r="CS116" s="175">
        <v>1146.74</v>
      </c>
      <c r="CT116" s="175">
        <v>113.54</v>
      </c>
      <c r="CU116" s="181">
        <v>1703</v>
      </c>
      <c r="CV116" s="175">
        <v>24411.67</v>
      </c>
      <c r="CW116" s="176">
        <v>2348.88</v>
      </c>
      <c r="CX116" s="179">
        <v>10.15</v>
      </c>
      <c r="CY116" s="180">
        <v>10.77</v>
      </c>
      <c r="CZ116" s="175">
        <v>1572.71</v>
      </c>
      <c r="DA116" s="175">
        <v>154.94</v>
      </c>
      <c r="DB116" s="175">
        <v>1874</v>
      </c>
      <c r="DC116" s="175">
        <v>25984.37</v>
      </c>
      <c r="DD116" s="176">
        <v>2504.15</v>
      </c>
      <c r="DE116" s="173">
        <v>10.25</v>
      </c>
      <c r="DF116" s="174">
        <v>10.91</v>
      </c>
      <c r="DG116" s="175">
        <v>1550.86</v>
      </c>
      <c r="DH116" s="175">
        <v>151.25</v>
      </c>
      <c r="DI116" s="175">
        <v>1777</v>
      </c>
      <c r="DJ116" s="175">
        <v>27535.21</v>
      </c>
      <c r="DK116" s="176">
        <v>2655.86</v>
      </c>
      <c r="DL116" s="208"/>
      <c r="DM116" s="209"/>
      <c r="DN116" s="209"/>
      <c r="DO116" s="209"/>
      <c r="DP116" s="8"/>
      <c r="DQ116" s="8"/>
      <c r="DR116" s="186"/>
      <c r="DS116" s="185"/>
      <c r="DT116" s="8"/>
      <c r="DU116" s="8"/>
      <c r="DV116" s="8"/>
      <c r="DW116" s="8"/>
      <c r="DX116" s="8"/>
      <c r="DY116" s="186"/>
      <c r="DZ116" s="185"/>
      <c r="EA116" s="8"/>
      <c r="EB116" s="8"/>
      <c r="EC116" s="8"/>
      <c r="ED116" s="8"/>
      <c r="EE116" s="8"/>
      <c r="EF116" s="186"/>
      <c r="EG116" s="173">
        <v>11.68</v>
      </c>
      <c r="EH116" s="174">
        <v>12.46</v>
      </c>
      <c r="EI116" s="175">
        <v>1140.66</v>
      </c>
      <c r="EJ116" s="175">
        <v>97.68</v>
      </c>
      <c r="EK116" s="175">
        <v>1576</v>
      </c>
      <c r="EL116" s="187">
        <v>1140.65</v>
      </c>
      <c r="EM116" s="214">
        <v>97.97</v>
      </c>
      <c r="EN116" s="174">
        <v>11.6</v>
      </c>
      <c r="EO116" s="174">
        <v>12.52</v>
      </c>
      <c r="EP116" s="175">
        <v>1495.09</v>
      </c>
      <c r="EQ116" s="175">
        <v>128.92</v>
      </c>
      <c r="ER116" s="175">
        <v>0</v>
      </c>
      <c r="ES116" s="175">
        <v>2635.73</v>
      </c>
      <c r="ET116" s="175">
        <v>227.74</v>
      </c>
      <c r="EU116" s="173">
        <v>11.24</v>
      </c>
      <c r="EV116" s="174">
        <v>12.27</v>
      </c>
      <c r="EW116" s="175">
        <v>1433.43</v>
      </c>
      <c r="EX116" s="175">
        <v>127.5</v>
      </c>
      <c r="EY116" s="175">
        <v>0</v>
      </c>
      <c r="EZ116" s="175">
        <v>4069.14</v>
      </c>
      <c r="FA116" s="176">
        <v>355.89</v>
      </c>
      <c r="FB116" s="173">
        <v>10.94</v>
      </c>
      <c r="FC116" s="174">
        <v>12.26</v>
      </c>
      <c r="FD116" s="175">
        <v>1208.19</v>
      </c>
      <c r="FE116" s="175">
        <v>110.47</v>
      </c>
      <c r="FF116" s="175">
        <v>0</v>
      </c>
      <c r="FG116" s="175">
        <v>5277.34</v>
      </c>
      <c r="FH116" s="175">
        <v>466.92</v>
      </c>
      <c r="FI116" s="185"/>
      <c r="FJ116" s="8"/>
      <c r="FK116" s="8"/>
      <c r="FL116" s="8"/>
      <c r="FM116" s="8"/>
      <c r="FN116" s="8"/>
      <c r="FO116" s="186"/>
      <c r="FP116" s="8"/>
      <c r="FQ116" s="182">
        <f t="shared" si="65"/>
        <v>11115.15</v>
      </c>
      <c r="FR116" s="175">
        <f t="shared" si="65"/>
        <v>1033.4699999999998</v>
      </c>
      <c r="FS116" s="174">
        <f t="shared" si="53"/>
        <v>10.755174315655028</v>
      </c>
      <c r="FT116" s="175">
        <f t="shared" si="54"/>
        <v>730.839523809524</v>
      </c>
      <c r="FU116" s="183">
        <f t="shared" si="48"/>
        <v>2850.274142857144</v>
      </c>
      <c r="FV116" s="8"/>
      <c r="FW116" s="173">
        <v>10.98</v>
      </c>
      <c r="FX116" s="174">
        <v>12.33</v>
      </c>
      <c r="FY116" s="175">
        <v>2186.91</v>
      </c>
      <c r="FZ116" s="175">
        <v>199.25</v>
      </c>
      <c r="GA116" s="175">
        <v>0</v>
      </c>
      <c r="GB116" s="175">
        <v>7464.16</v>
      </c>
      <c r="GC116" s="176">
        <v>666.93</v>
      </c>
      <c r="GD116" s="173">
        <v>10.89</v>
      </c>
      <c r="GE116" s="174">
        <v>12.2</v>
      </c>
      <c r="GF116" s="175">
        <v>1243.32</v>
      </c>
      <c r="GG116" s="175">
        <v>114.15</v>
      </c>
      <c r="GH116" s="175"/>
      <c r="GI116" s="175">
        <v>8707.48</v>
      </c>
      <c r="GJ116" s="175">
        <v>781.61</v>
      </c>
      <c r="GK116" s="173">
        <v>11.15</v>
      </c>
      <c r="GL116" s="174">
        <v>12.64</v>
      </c>
      <c r="GM116" s="175">
        <v>1222.36</v>
      </c>
      <c r="GN116" s="175">
        <v>109.67</v>
      </c>
      <c r="GO116" s="175">
        <v>0</v>
      </c>
      <c r="GP116" s="175">
        <v>9929.86</v>
      </c>
      <c r="GQ116" s="176">
        <v>891.8</v>
      </c>
      <c r="GR116" s="173">
        <v>11.47</v>
      </c>
      <c r="GS116" s="174">
        <v>12.59</v>
      </c>
      <c r="GT116" s="175">
        <v>1248.61</v>
      </c>
      <c r="GU116" s="175">
        <v>108.83</v>
      </c>
      <c r="GV116" s="175">
        <v>0</v>
      </c>
      <c r="GW116" s="175">
        <v>11178.44</v>
      </c>
      <c r="GX116" s="175">
        <v>1001.08</v>
      </c>
      <c r="GY116" s="198">
        <v>11.74</v>
      </c>
      <c r="GZ116" s="199">
        <v>12.71</v>
      </c>
      <c r="HA116" s="200">
        <v>1111.03</v>
      </c>
      <c r="HB116" s="200">
        <v>94.61</v>
      </c>
      <c r="HC116" s="200">
        <v>0</v>
      </c>
      <c r="HD116" s="200">
        <v>12289.48</v>
      </c>
      <c r="HE116" s="201">
        <v>1096.22</v>
      </c>
      <c r="HF116" s="208"/>
      <c r="HG116" s="209"/>
      <c r="HH116" s="8"/>
      <c r="HI116" s="8"/>
      <c r="HJ116" s="8"/>
      <c r="HK116" s="8"/>
      <c r="HL116" s="8"/>
      <c r="HM116" s="208"/>
      <c r="HN116" s="209"/>
      <c r="HO116" s="8"/>
      <c r="HP116" s="8"/>
      <c r="HQ116" s="8"/>
      <c r="HR116" s="8"/>
      <c r="HS116" s="186"/>
      <c r="HT116" s="8"/>
      <c r="HU116" s="173">
        <f t="shared" si="49"/>
        <v>10.818571428571428</v>
      </c>
      <c r="HV116" s="174">
        <f t="shared" si="50"/>
        <v>11.743809523809523</v>
      </c>
      <c r="HW116" s="202">
        <f t="shared" si="51"/>
        <v>32663.3</v>
      </c>
      <c r="HX116" s="175">
        <f t="shared" si="51"/>
        <v>3033.47</v>
      </c>
      <c r="HY116" s="210">
        <f t="shared" si="40"/>
        <v>0.7172335600907028</v>
      </c>
      <c r="HZ116" s="175">
        <f t="shared" si="41"/>
        <v>2151.1807936507935</v>
      </c>
      <c r="IA116" s="183">
        <f t="shared" si="52"/>
        <v>8282.046055555555</v>
      </c>
      <c r="IB116" s="194"/>
      <c r="IC116" s="211">
        <f>FG116</f>
        <v>5277.34</v>
      </c>
      <c r="ID116" s="212">
        <f t="shared" si="42"/>
        <v>25651.069999999992</v>
      </c>
      <c r="IE116" s="175">
        <f>FH116</f>
        <v>466.92</v>
      </c>
      <c r="IF116" s="176">
        <f t="shared" si="43"/>
        <v>2406.9600000000005</v>
      </c>
      <c r="IG116" s="175" t="s">
        <v>58</v>
      </c>
      <c r="IH116" s="211">
        <f t="shared" si="44"/>
        <v>370.75301587301595</v>
      </c>
      <c r="II116" s="176">
        <f t="shared" si="45"/>
        <v>1664.6384126984112</v>
      </c>
    </row>
    <row r="117" spans="1:243" s="171" customFormat="1" ht="12.75">
      <c r="A117" s="171" t="s">
        <v>45</v>
      </c>
      <c r="B117" s="172" t="s">
        <v>172</v>
      </c>
      <c r="C117" s="171">
        <v>6.3</v>
      </c>
      <c r="D117" s="173">
        <v>8.11</v>
      </c>
      <c r="E117" s="174">
        <v>9.28</v>
      </c>
      <c r="F117" s="175">
        <v>549.99</v>
      </c>
      <c r="G117" s="175">
        <v>67.79</v>
      </c>
      <c r="H117" s="175">
        <v>3278.24</v>
      </c>
      <c r="I117" s="175">
        <v>4521.86</v>
      </c>
      <c r="J117" s="176">
        <v>548.9</v>
      </c>
      <c r="K117" s="173">
        <v>8.14</v>
      </c>
      <c r="L117" s="174">
        <v>9.28</v>
      </c>
      <c r="M117" s="175">
        <v>848.01</v>
      </c>
      <c r="N117" s="175">
        <v>104.2</v>
      </c>
      <c r="O117" s="175">
        <v>3121.43</v>
      </c>
      <c r="P117" s="175">
        <v>5369.85</v>
      </c>
      <c r="Q117" s="176">
        <v>653.69</v>
      </c>
      <c r="R117" s="177">
        <v>8.05</v>
      </c>
      <c r="S117" s="2">
        <v>9.25</v>
      </c>
      <c r="T117" s="175">
        <v>787.85</v>
      </c>
      <c r="U117" s="175">
        <v>97.88</v>
      </c>
      <c r="V117" s="175">
        <v>3592.05</v>
      </c>
      <c r="W117" s="175">
        <v>6157.65</v>
      </c>
      <c r="X117" s="176">
        <v>752.03</v>
      </c>
      <c r="Y117" s="173">
        <v>8.78</v>
      </c>
      <c r="Z117" s="174">
        <v>9.66</v>
      </c>
      <c r="AA117" s="175">
        <v>962.7</v>
      </c>
      <c r="AB117" s="175">
        <v>109.61</v>
      </c>
      <c r="AC117" s="175">
        <v>2770.33</v>
      </c>
      <c r="AD117" s="175">
        <v>7120.32</v>
      </c>
      <c r="AE117" s="176">
        <v>862.14</v>
      </c>
      <c r="AF117" s="177"/>
      <c r="AG117" s="2"/>
      <c r="AH117" s="2"/>
      <c r="AI117" s="2"/>
      <c r="AJ117" s="2"/>
      <c r="AK117" s="2"/>
      <c r="AL117" s="178"/>
      <c r="AM117" s="173"/>
      <c r="AN117" s="174"/>
      <c r="AO117" s="175"/>
      <c r="AP117" s="175"/>
      <c r="AQ117" s="175"/>
      <c r="AR117" s="175"/>
      <c r="AS117" s="176"/>
      <c r="AT117" s="179">
        <v>8.09</v>
      </c>
      <c r="AU117" s="180">
        <v>9.3</v>
      </c>
      <c r="AV117" s="175">
        <v>730.25</v>
      </c>
      <c r="AW117" s="175">
        <v>90.24</v>
      </c>
      <c r="AX117" s="175">
        <v>3472.78</v>
      </c>
      <c r="AY117" s="175">
        <v>7850.56</v>
      </c>
      <c r="AZ117" s="176">
        <v>952.84</v>
      </c>
      <c r="BA117" s="179"/>
      <c r="BB117" s="180"/>
      <c r="BC117" s="175"/>
      <c r="BD117" s="175"/>
      <c r="BE117" s="175"/>
      <c r="BF117" s="175"/>
      <c r="BG117" s="176"/>
      <c r="BH117" s="179">
        <v>8.66</v>
      </c>
      <c r="BI117" s="180">
        <v>9.66</v>
      </c>
      <c r="BJ117" s="175">
        <v>1142</v>
      </c>
      <c r="BK117" s="175">
        <v>132</v>
      </c>
      <c r="BL117" s="175">
        <v>2848</v>
      </c>
      <c r="BM117" s="175">
        <v>9873</v>
      </c>
      <c r="BN117" s="176">
        <v>1193</v>
      </c>
      <c r="BO117" s="179"/>
      <c r="BP117" s="180"/>
      <c r="BQ117" s="175"/>
      <c r="BR117" s="175"/>
      <c r="BS117" s="175"/>
      <c r="BT117" s="175"/>
      <c r="BU117" s="175"/>
      <c r="BV117" s="179">
        <v>7.72</v>
      </c>
      <c r="BW117" s="180">
        <v>9.1</v>
      </c>
      <c r="BX117" s="175">
        <v>542</v>
      </c>
      <c r="BY117" s="175">
        <v>70</v>
      </c>
      <c r="BZ117" s="181">
        <v>3778</v>
      </c>
      <c r="CA117" s="175">
        <v>11379</v>
      </c>
      <c r="CB117" s="176">
        <v>1382</v>
      </c>
      <c r="CC117" s="175"/>
      <c r="CD117" s="182">
        <f t="shared" si="39"/>
        <v>5562.8</v>
      </c>
      <c r="CE117" s="175">
        <f t="shared" si="39"/>
        <v>671.72</v>
      </c>
      <c r="CF117" s="174">
        <f t="shared" si="56"/>
        <v>8.281426784969927</v>
      </c>
      <c r="CG117" s="175">
        <f t="shared" si="46"/>
        <v>211.26412698412696</v>
      </c>
      <c r="CH117" s="183">
        <f t="shared" si="47"/>
        <v>802.8036825396824</v>
      </c>
      <c r="CI117" s="8"/>
      <c r="CJ117" s="179">
        <v>7.8</v>
      </c>
      <c r="CK117" s="180">
        <v>9.12</v>
      </c>
      <c r="CL117" s="175">
        <v>796.92</v>
      </c>
      <c r="CM117" s="175">
        <v>102.13</v>
      </c>
      <c r="CN117" s="181">
        <v>3523.57</v>
      </c>
      <c r="CO117" s="175">
        <v>12176.89</v>
      </c>
      <c r="CP117" s="176">
        <v>1485.96</v>
      </c>
      <c r="CQ117" s="179">
        <v>7.79</v>
      </c>
      <c r="CR117" s="180">
        <v>9.29</v>
      </c>
      <c r="CS117" s="175">
        <v>783.28</v>
      </c>
      <c r="CT117" s="175">
        <v>100.53</v>
      </c>
      <c r="CU117" s="181">
        <v>3444</v>
      </c>
      <c r="CV117" s="175">
        <v>12960.13</v>
      </c>
      <c r="CW117" s="176">
        <v>1587.02</v>
      </c>
      <c r="CX117" s="179">
        <v>8.83</v>
      </c>
      <c r="CY117" s="180">
        <v>9.79</v>
      </c>
      <c r="CZ117" s="175">
        <v>1205.52</v>
      </c>
      <c r="DA117" s="175">
        <v>136.43</v>
      </c>
      <c r="DB117" s="175">
        <v>2420</v>
      </c>
      <c r="DC117" s="175">
        <v>14165.6</v>
      </c>
      <c r="DD117" s="176">
        <v>1723.89</v>
      </c>
      <c r="DE117" s="173">
        <v>8.1</v>
      </c>
      <c r="DF117" s="174">
        <v>9.31</v>
      </c>
      <c r="DG117" s="175">
        <v>728.49</v>
      </c>
      <c r="DH117" s="175">
        <v>89.93</v>
      </c>
      <c r="DI117" s="175">
        <v>3652</v>
      </c>
      <c r="DJ117" s="175">
        <v>14894.13</v>
      </c>
      <c r="DK117" s="176">
        <v>1814.31</v>
      </c>
      <c r="DL117" s="173">
        <v>8.23</v>
      </c>
      <c r="DM117" s="174">
        <v>18.63</v>
      </c>
      <c r="DN117" s="175">
        <v>2.92</v>
      </c>
      <c r="DO117" s="175">
        <v>0.35</v>
      </c>
      <c r="DP117" s="175">
        <v>2397</v>
      </c>
      <c r="DQ117" s="175">
        <v>2.93</v>
      </c>
      <c r="DR117" s="176">
        <v>0.35</v>
      </c>
      <c r="DS117" s="185"/>
      <c r="DT117" s="8"/>
      <c r="DU117" s="8"/>
      <c r="DV117" s="8"/>
      <c r="DW117" s="8"/>
      <c r="DX117" s="8"/>
      <c r="DY117" s="186"/>
      <c r="DZ117" s="185"/>
      <c r="EA117" s="8"/>
      <c r="EB117" s="8"/>
      <c r="EC117" s="8"/>
      <c r="ED117" s="8"/>
      <c r="EE117" s="8"/>
      <c r="EF117" s="186"/>
      <c r="EG117" s="173">
        <v>9.43</v>
      </c>
      <c r="EH117" s="174">
        <v>10.15</v>
      </c>
      <c r="EI117" s="175">
        <v>1554.85</v>
      </c>
      <c r="EJ117" s="175">
        <v>164.78</v>
      </c>
      <c r="EK117" s="175">
        <v>1866</v>
      </c>
      <c r="EL117" s="175">
        <v>1557.71</v>
      </c>
      <c r="EM117" s="176">
        <v>165.76</v>
      </c>
      <c r="EN117" s="174">
        <v>8.81</v>
      </c>
      <c r="EO117" s="174">
        <v>9.71</v>
      </c>
      <c r="EP117" s="175">
        <v>1352.34</v>
      </c>
      <c r="EQ117" s="175">
        <v>153.47</v>
      </c>
      <c r="ER117" s="175">
        <v>0</v>
      </c>
      <c r="ES117" s="175">
        <v>2910.01</v>
      </c>
      <c r="ET117" s="175">
        <v>319.96</v>
      </c>
      <c r="EU117" s="173"/>
      <c r="EV117" s="174"/>
      <c r="EW117" s="175"/>
      <c r="EX117" s="175"/>
      <c r="EY117" s="175"/>
      <c r="EZ117" s="175"/>
      <c r="FA117" s="176"/>
      <c r="FB117" s="173">
        <v>8.61</v>
      </c>
      <c r="FC117" s="174">
        <v>9.65</v>
      </c>
      <c r="FD117" s="175">
        <v>2341.8</v>
      </c>
      <c r="FE117" s="175">
        <v>271.99</v>
      </c>
      <c r="FF117" s="175">
        <v>0</v>
      </c>
      <c r="FG117" s="175">
        <v>5251.63</v>
      </c>
      <c r="FH117" s="175">
        <v>593.4</v>
      </c>
      <c r="FI117" s="185"/>
      <c r="FJ117" s="8"/>
      <c r="FK117" s="8"/>
      <c r="FL117" s="8"/>
      <c r="FM117" s="8"/>
      <c r="FN117" s="8"/>
      <c r="FO117" s="186"/>
      <c r="FP117" s="8"/>
      <c r="FQ117" s="182">
        <f t="shared" si="65"/>
        <v>8766.119999999999</v>
      </c>
      <c r="FR117" s="175">
        <f t="shared" si="65"/>
        <v>1019.6100000000001</v>
      </c>
      <c r="FS117" s="174">
        <f t="shared" si="53"/>
        <v>8.597522582163766</v>
      </c>
      <c r="FT117" s="175">
        <f t="shared" si="54"/>
        <v>371.8376190476188</v>
      </c>
      <c r="FU117" s="183">
        <f t="shared" si="48"/>
        <v>1450.1667142857132</v>
      </c>
      <c r="FV117" s="8"/>
      <c r="FW117" s="173">
        <v>8.49</v>
      </c>
      <c r="FX117" s="174">
        <v>9.62</v>
      </c>
      <c r="FY117" s="175">
        <v>1898.86</v>
      </c>
      <c r="FZ117" s="175">
        <v>223.5</v>
      </c>
      <c r="GA117" s="175">
        <v>0</v>
      </c>
      <c r="GB117" s="175">
        <v>7150.51</v>
      </c>
      <c r="GC117" s="176">
        <v>818.39</v>
      </c>
      <c r="GD117" s="173">
        <v>8.51</v>
      </c>
      <c r="GE117" s="174">
        <v>9.69</v>
      </c>
      <c r="GF117" s="175">
        <v>847.6</v>
      </c>
      <c r="GG117" s="175">
        <v>99.6</v>
      </c>
      <c r="GH117" s="175"/>
      <c r="GI117" s="175">
        <v>7998.1</v>
      </c>
      <c r="GJ117" s="175">
        <v>918.52</v>
      </c>
      <c r="GK117" s="173">
        <v>7.87</v>
      </c>
      <c r="GL117" s="174">
        <v>9.36</v>
      </c>
      <c r="GM117" s="175">
        <v>659.64</v>
      </c>
      <c r="GN117" s="175">
        <v>83.81</v>
      </c>
      <c r="GO117" s="175">
        <v>0</v>
      </c>
      <c r="GP117" s="175">
        <v>8657.68</v>
      </c>
      <c r="GQ117" s="176">
        <v>1002.61</v>
      </c>
      <c r="GR117" s="173">
        <v>8.95</v>
      </c>
      <c r="GS117" s="174">
        <v>9.99</v>
      </c>
      <c r="GT117" s="175">
        <v>906.53</v>
      </c>
      <c r="GU117" s="175">
        <v>101.23</v>
      </c>
      <c r="GV117" s="175">
        <v>0</v>
      </c>
      <c r="GW117" s="175">
        <v>9564.21</v>
      </c>
      <c r="GX117" s="175">
        <v>1104.47</v>
      </c>
      <c r="GY117" s="198">
        <v>8.46</v>
      </c>
      <c r="GZ117" s="199">
        <v>9.73</v>
      </c>
      <c r="HA117" s="200">
        <v>781.38</v>
      </c>
      <c r="HB117" s="200">
        <v>92.3</v>
      </c>
      <c r="HC117" s="200">
        <v>0</v>
      </c>
      <c r="HD117" s="200">
        <v>10345.63</v>
      </c>
      <c r="HE117" s="201">
        <v>1197.27</v>
      </c>
      <c r="HF117" s="208"/>
      <c r="HG117" s="209"/>
      <c r="HH117" s="8"/>
      <c r="HI117" s="8"/>
      <c r="HJ117" s="8"/>
      <c r="HK117" s="8"/>
      <c r="HL117" s="8"/>
      <c r="HM117" s="208"/>
      <c r="HN117" s="209"/>
      <c r="HO117" s="8"/>
      <c r="HP117" s="8"/>
      <c r="HQ117" s="8"/>
      <c r="HR117" s="8"/>
      <c r="HS117" s="186"/>
      <c r="HT117" s="8"/>
      <c r="HU117" s="173">
        <f t="shared" si="49"/>
        <v>8.371500000000001</v>
      </c>
      <c r="HV117" s="174">
        <f t="shared" si="50"/>
        <v>9.9785</v>
      </c>
      <c r="HW117" s="202">
        <f t="shared" si="51"/>
        <v>19422.93</v>
      </c>
      <c r="HX117" s="175">
        <f t="shared" si="51"/>
        <v>2291.77</v>
      </c>
      <c r="HY117" s="210">
        <f t="shared" si="40"/>
        <v>0.328809523809524</v>
      </c>
      <c r="HZ117" s="175">
        <f t="shared" si="41"/>
        <v>791.2347619047619</v>
      </c>
      <c r="IA117" s="183">
        <f t="shared" si="52"/>
        <v>3046.253833333333</v>
      </c>
      <c r="IB117" s="194"/>
      <c r="IC117" s="211">
        <f>FG117</f>
        <v>5251.63</v>
      </c>
      <c r="ID117" s="212">
        <f t="shared" si="42"/>
        <v>14328.92</v>
      </c>
      <c r="IE117" s="175">
        <f>FH117</f>
        <v>593.4</v>
      </c>
      <c r="IF117" s="176">
        <f t="shared" si="43"/>
        <v>1691.3300000000002</v>
      </c>
      <c r="IG117" s="175"/>
      <c r="IH117" s="211">
        <f t="shared" si="44"/>
        <v>240.19206349206354</v>
      </c>
      <c r="II117" s="176">
        <f t="shared" si="45"/>
        <v>583.101746031746</v>
      </c>
    </row>
    <row r="118" spans="1:243" s="171" customFormat="1" ht="12.75">
      <c r="A118" s="171" t="s">
        <v>45</v>
      </c>
      <c r="B118" s="172" t="s">
        <v>173</v>
      </c>
      <c r="C118" s="171">
        <v>6.3</v>
      </c>
      <c r="D118" s="173">
        <v>9</v>
      </c>
      <c r="E118" s="174">
        <v>10.16</v>
      </c>
      <c r="F118" s="175">
        <v>5602.7</v>
      </c>
      <c r="G118" s="175">
        <v>622.54</v>
      </c>
      <c r="H118" s="175">
        <v>2794.37</v>
      </c>
      <c r="I118" s="175">
        <v>5602.72</v>
      </c>
      <c r="J118" s="176">
        <v>625.78</v>
      </c>
      <c r="K118" s="173">
        <v>8.56</v>
      </c>
      <c r="L118" s="174">
        <v>9.97</v>
      </c>
      <c r="M118" s="175">
        <v>1537.8</v>
      </c>
      <c r="N118" s="175">
        <v>179.59</v>
      </c>
      <c r="O118" s="175">
        <v>2975.03</v>
      </c>
      <c r="P118" s="175">
        <v>7140.58</v>
      </c>
      <c r="Q118" s="176">
        <v>806.47</v>
      </c>
      <c r="R118" s="177">
        <v>8.59</v>
      </c>
      <c r="S118" s="2">
        <v>9.72</v>
      </c>
      <c r="T118" s="175">
        <v>1391.52</v>
      </c>
      <c r="U118" s="175">
        <v>161.92</v>
      </c>
      <c r="V118" s="175">
        <v>3134.7</v>
      </c>
      <c r="W118" s="175">
        <v>8532.09</v>
      </c>
      <c r="X118" s="176">
        <v>969.13</v>
      </c>
      <c r="Y118" s="173">
        <v>8.97</v>
      </c>
      <c r="Z118" s="174">
        <v>9.99</v>
      </c>
      <c r="AA118" s="175">
        <v>1397.82</v>
      </c>
      <c r="AB118" s="175">
        <v>155.74</v>
      </c>
      <c r="AC118" s="175">
        <v>2978.21</v>
      </c>
      <c r="AD118" s="175">
        <v>9929.9</v>
      </c>
      <c r="AE118" s="176">
        <v>1125.65</v>
      </c>
      <c r="AF118" s="177"/>
      <c r="AG118" s="2"/>
      <c r="AH118" s="2"/>
      <c r="AI118" s="2"/>
      <c r="AJ118" s="2"/>
      <c r="AK118" s="2"/>
      <c r="AL118" s="178"/>
      <c r="AM118" s="173"/>
      <c r="AN118" s="174"/>
      <c r="AO118" s="175"/>
      <c r="AP118" s="175"/>
      <c r="AQ118" s="175"/>
      <c r="AR118" s="175"/>
      <c r="AS118" s="176"/>
      <c r="AT118" s="179">
        <v>9.2</v>
      </c>
      <c r="AU118" s="180">
        <v>9.87</v>
      </c>
      <c r="AV118" s="175">
        <v>1196.94</v>
      </c>
      <c r="AW118" s="175">
        <v>130.05</v>
      </c>
      <c r="AX118" s="175">
        <v>3017.7</v>
      </c>
      <c r="AY118" s="175">
        <v>11126.85</v>
      </c>
      <c r="AZ118" s="176">
        <v>1256.15</v>
      </c>
      <c r="BA118" s="179"/>
      <c r="BB118" s="180"/>
      <c r="BC118" s="175"/>
      <c r="BD118" s="175"/>
      <c r="BE118" s="175"/>
      <c r="BF118" s="175"/>
      <c r="BG118" s="176"/>
      <c r="BH118" s="179">
        <v>10.12</v>
      </c>
      <c r="BI118" s="180">
        <v>10.91</v>
      </c>
      <c r="BJ118" s="175">
        <v>359</v>
      </c>
      <c r="BK118" s="175">
        <v>35.51</v>
      </c>
      <c r="BL118" s="175">
        <v>2140</v>
      </c>
      <c r="BM118" s="175">
        <v>12776</v>
      </c>
      <c r="BN118" s="176">
        <v>1437</v>
      </c>
      <c r="BO118" s="179">
        <v>9.47</v>
      </c>
      <c r="BP118" s="180">
        <v>10.46</v>
      </c>
      <c r="BQ118" s="175">
        <v>223</v>
      </c>
      <c r="BR118" s="175">
        <v>23</v>
      </c>
      <c r="BS118" s="175">
        <v>1943</v>
      </c>
      <c r="BT118" s="175">
        <v>13000</v>
      </c>
      <c r="BU118" s="175">
        <v>1460</v>
      </c>
      <c r="BV118" s="179">
        <v>8.36</v>
      </c>
      <c r="BW118" s="180">
        <v>9.68</v>
      </c>
      <c r="BX118" s="175">
        <v>597</v>
      </c>
      <c r="BY118" s="175">
        <v>71</v>
      </c>
      <c r="BZ118" s="181">
        <v>2816</v>
      </c>
      <c r="CA118" s="175">
        <v>13597</v>
      </c>
      <c r="CB118" s="176">
        <v>1532</v>
      </c>
      <c r="CC118" s="175"/>
      <c r="CD118" s="182">
        <f t="shared" si="39"/>
        <v>12305.78</v>
      </c>
      <c r="CE118" s="175">
        <f t="shared" si="39"/>
        <v>1379.35</v>
      </c>
      <c r="CF118" s="174">
        <f t="shared" si="56"/>
        <v>8.921434008772248</v>
      </c>
      <c r="CG118" s="175">
        <f t="shared" si="46"/>
        <v>573.948412698413</v>
      </c>
      <c r="CH118" s="183">
        <f t="shared" si="47"/>
        <v>2181.003968253969</v>
      </c>
      <c r="CI118" s="8"/>
      <c r="CJ118" s="179">
        <v>8.67</v>
      </c>
      <c r="CK118" s="180">
        <v>9.89</v>
      </c>
      <c r="CL118" s="175">
        <v>1440.02</v>
      </c>
      <c r="CM118" s="175">
        <v>166.06</v>
      </c>
      <c r="CN118" s="181">
        <v>2912.46</v>
      </c>
      <c r="CO118" s="175">
        <v>15037.17</v>
      </c>
      <c r="CP118" s="176">
        <v>1699.66</v>
      </c>
      <c r="CQ118" s="179">
        <v>8.63</v>
      </c>
      <c r="CR118" s="180">
        <v>9.81</v>
      </c>
      <c r="CS118" s="175">
        <v>1606</v>
      </c>
      <c r="CT118" s="175">
        <v>186.13</v>
      </c>
      <c r="CU118" s="181">
        <v>2762</v>
      </c>
      <c r="CV118" s="175">
        <v>16643.11</v>
      </c>
      <c r="CW118" s="176">
        <v>1886.52</v>
      </c>
      <c r="CX118" s="179">
        <v>8.1</v>
      </c>
      <c r="CY118" s="180">
        <v>9.37</v>
      </c>
      <c r="CZ118" s="175">
        <v>430.18</v>
      </c>
      <c r="DA118" s="175">
        <v>53.08</v>
      </c>
      <c r="DB118" s="175">
        <v>2422</v>
      </c>
      <c r="DC118" s="175">
        <v>17073.3</v>
      </c>
      <c r="DD118" s="176">
        <v>1939.92</v>
      </c>
      <c r="DE118" s="173">
        <v>8.86</v>
      </c>
      <c r="DF118" s="174">
        <v>9.83</v>
      </c>
      <c r="DG118" s="175">
        <v>1542.2</v>
      </c>
      <c r="DH118" s="175">
        <v>174.01</v>
      </c>
      <c r="DI118" s="175">
        <v>2711</v>
      </c>
      <c r="DJ118" s="175">
        <v>18615.42</v>
      </c>
      <c r="DK118" s="176">
        <v>2114.71</v>
      </c>
      <c r="DL118" s="173">
        <v>9.17</v>
      </c>
      <c r="DM118" s="174">
        <v>10</v>
      </c>
      <c r="DN118" s="175">
        <v>594.36</v>
      </c>
      <c r="DO118" s="175">
        <v>64.79</v>
      </c>
      <c r="DP118" s="175">
        <v>2829</v>
      </c>
      <c r="DQ118" s="175">
        <v>19209.78</v>
      </c>
      <c r="DR118" s="176">
        <v>2179.77</v>
      </c>
      <c r="DS118" s="185"/>
      <c r="DT118" s="8"/>
      <c r="DU118" s="8"/>
      <c r="DV118" s="8"/>
      <c r="DW118" s="8"/>
      <c r="DX118" s="8"/>
      <c r="DY118" s="186"/>
      <c r="DZ118" s="185"/>
      <c r="EA118" s="8"/>
      <c r="EB118" s="8"/>
      <c r="EC118" s="8"/>
      <c r="ED118" s="8"/>
      <c r="EE118" s="8"/>
      <c r="EF118" s="186"/>
      <c r="EG118" s="173">
        <v>9.17</v>
      </c>
      <c r="EH118" s="174">
        <v>9.93</v>
      </c>
      <c r="EI118" s="175">
        <v>959.98</v>
      </c>
      <c r="EJ118" s="175">
        <v>104.65</v>
      </c>
      <c r="EK118" s="175">
        <v>2729.22</v>
      </c>
      <c r="EL118" s="175">
        <v>8949.17</v>
      </c>
      <c r="EM118" s="176">
        <v>1067.74</v>
      </c>
      <c r="EN118" s="174">
        <v>9.09</v>
      </c>
      <c r="EO118" s="174">
        <v>10.22</v>
      </c>
      <c r="EP118" s="175">
        <v>1077.77</v>
      </c>
      <c r="EQ118" s="175">
        <v>118.49</v>
      </c>
      <c r="ER118" s="175">
        <v>0</v>
      </c>
      <c r="ES118" s="175">
        <v>20569.64</v>
      </c>
      <c r="ET118" s="175">
        <v>2329.44</v>
      </c>
      <c r="EU118" s="173">
        <v>9.03</v>
      </c>
      <c r="EV118" s="174">
        <v>10.24</v>
      </c>
      <c r="EW118" s="175">
        <v>828.07</v>
      </c>
      <c r="EX118" s="175">
        <v>91.73</v>
      </c>
      <c r="EY118" s="175">
        <v>0</v>
      </c>
      <c r="EZ118" s="175">
        <v>21397.72</v>
      </c>
      <c r="FA118" s="176">
        <v>2421.58</v>
      </c>
      <c r="FB118" s="208"/>
      <c r="FC118" s="209"/>
      <c r="FD118" s="8"/>
      <c r="FE118" s="8"/>
      <c r="FF118" s="8"/>
      <c r="FG118" s="8"/>
      <c r="FH118" s="8"/>
      <c r="FI118" s="185"/>
      <c r="FJ118" s="8"/>
      <c r="FK118" s="8"/>
      <c r="FL118" s="8"/>
      <c r="FM118" s="8"/>
      <c r="FN118" s="8"/>
      <c r="FO118" s="186"/>
      <c r="FP118" s="8"/>
      <c r="FQ118" s="182">
        <f t="shared" si="65"/>
        <v>8478.58</v>
      </c>
      <c r="FR118" s="175">
        <f t="shared" si="65"/>
        <v>958.9399999999999</v>
      </c>
      <c r="FS118" s="174">
        <f t="shared" si="53"/>
        <v>8.841616785200326</v>
      </c>
      <c r="FT118" s="175">
        <f t="shared" si="54"/>
        <v>386.86634920634935</v>
      </c>
      <c r="FU118" s="183">
        <f t="shared" si="48"/>
        <v>1508.7787619047624</v>
      </c>
      <c r="FV118" s="8"/>
      <c r="FW118" s="173">
        <v>8.41</v>
      </c>
      <c r="FX118" s="174">
        <v>9.88</v>
      </c>
      <c r="FY118" s="175">
        <v>778.29</v>
      </c>
      <c r="FZ118" s="175">
        <v>92.54</v>
      </c>
      <c r="GA118" s="175">
        <v>0</v>
      </c>
      <c r="GB118" s="175">
        <v>23526.85</v>
      </c>
      <c r="GC118" s="176">
        <v>2663.64</v>
      </c>
      <c r="GD118" s="173">
        <v>8.98</v>
      </c>
      <c r="GE118" s="174">
        <v>10.31</v>
      </c>
      <c r="GF118" s="175">
        <v>890.47</v>
      </c>
      <c r="GG118" s="175">
        <v>99.14</v>
      </c>
      <c r="GH118" s="175"/>
      <c r="GI118" s="175">
        <v>24417.3</v>
      </c>
      <c r="GJ118" s="175">
        <v>2763.2</v>
      </c>
      <c r="GK118" s="173">
        <v>9.13</v>
      </c>
      <c r="GL118" s="174">
        <v>10.21</v>
      </c>
      <c r="GM118" s="175">
        <v>1207.23</v>
      </c>
      <c r="GN118" s="175">
        <v>132.18</v>
      </c>
      <c r="GO118" s="175">
        <v>0</v>
      </c>
      <c r="GP118" s="175">
        <v>25624.54</v>
      </c>
      <c r="GQ118" s="176">
        <v>2896.41</v>
      </c>
      <c r="GR118" s="173">
        <v>9.29</v>
      </c>
      <c r="GS118" s="174">
        <v>10.39</v>
      </c>
      <c r="GT118" s="175">
        <v>1208.16</v>
      </c>
      <c r="GU118" s="175">
        <v>130.02</v>
      </c>
      <c r="GV118" s="175">
        <v>0</v>
      </c>
      <c r="GW118" s="175">
        <v>26832.71</v>
      </c>
      <c r="GX118" s="175">
        <v>3027.11</v>
      </c>
      <c r="GY118" s="198">
        <v>9.73</v>
      </c>
      <c r="GZ118" s="199">
        <v>10.75</v>
      </c>
      <c r="HA118" s="200">
        <v>1225.38</v>
      </c>
      <c r="HB118" s="200">
        <v>125.95</v>
      </c>
      <c r="HC118" s="200">
        <v>0</v>
      </c>
      <c r="HD118" s="200">
        <v>28058.07</v>
      </c>
      <c r="HE118" s="201">
        <v>3153.95</v>
      </c>
      <c r="HF118" s="198">
        <v>8.95</v>
      </c>
      <c r="HG118" s="199">
        <v>10.48</v>
      </c>
      <c r="HH118" s="200">
        <v>550.12</v>
      </c>
      <c r="HI118" s="200">
        <v>61.43</v>
      </c>
      <c r="HJ118" s="200">
        <v>0</v>
      </c>
      <c r="HK118" s="200">
        <v>28608.13</v>
      </c>
      <c r="HL118" s="200">
        <v>3215.66</v>
      </c>
      <c r="HM118" s="208"/>
      <c r="HN118" s="209"/>
      <c r="HO118" s="8"/>
      <c r="HP118" s="8"/>
      <c r="HQ118" s="8"/>
      <c r="HR118" s="8"/>
      <c r="HS118" s="186"/>
      <c r="HT118" s="8"/>
      <c r="HU118" s="173">
        <f t="shared" si="49"/>
        <v>8.976363636363637</v>
      </c>
      <c r="HV118" s="174">
        <f t="shared" si="50"/>
        <v>10.09409090909091</v>
      </c>
      <c r="HW118" s="202">
        <f t="shared" si="51"/>
        <v>26644.010000000002</v>
      </c>
      <c r="HX118" s="175">
        <f t="shared" si="51"/>
        <v>2979.5499999999997</v>
      </c>
      <c r="HY118" s="210">
        <f t="shared" si="40"/>
        <v>0.4248196248196249</v>
      </c>
      <c r="HZ118" s="175">
        <f t="shared" si="41"/>
        <v>1249.6579365079374</v>
      </c>
      <c r="IA118" s="183">
        <f t="shared" si="52"/>
        <v>4811.183055555559</v>
      </c>
      <c r="IB118" s="194"/>
      <c r="IC118" s="211">
        <f>EZ118</f>
        <v>21397.72</v>
      </c>
      <c r="ID118" s="212">
        <f t="shared" si="42"/>
        <v>20784.36</v>
      </c>
      <c r="IE118" s="175">
        <f>FA118</f>
        <v>2421.58</v>
      </c>
      <c r="IF118" s="176">
        <f t="shared" si="43"/>
        <v>2338.29</v>
      </c>
      <c r="IG118" s="8"/>
      <c r="IH118" s="211">
        <f t="shared" si="44"/>
        <v>974.8834920634922</v>
      </c>
      <c r="II118" s="176">
        <f t="shared" si="45"/>
        <v>960.8147619047622</v>
      </c>
    </row>
    <row r="119" spans="1:243" s="171" customFormat="1" ht="12.75">
      <c r="A119" s="171" t="s">
        <v>45</v>
      </c>
      <c r="B119" s="172" t="s">
        <v>174</v>
      </c>
      <c r="C119" s="171">
        <v>6.3</v>
      </c>
      <c r="D119" s="173">
        <v>7.94</v>
      </c>
      <c r="E119" s="174">
        <v>9.61</v>
      </c>
      <c r="F119" s="175">
        <v>1324.02</v>
      </c>
      <c r="G119" s="175">
        <v>166.74</v>
      </c>
      <c r="H119" s="175">
        <v>2276.4</v>
      </c>
      <c r="I119" s="175">
        <v>1323.97</v>
      </c>
      <c r="J119" s="176">
        <v>167.7</v>
      </c>
      <c r="K119" s="173">
        <v>9.25</v>
      </c>
      <c r="L119" s="174">
        <v>10.32</v>
      </c>
      <c r="M119" s="175">
        <v>2280.46</v>
      </c>
      <c r="N119" s="175">
        <v>246.53</v>
      </c>
      <c r="O119" s="175">
        <v>2559.57</v>
      </c>
      <c r="P119" s="175">
        <v>3604.32</v>
      </c>
      <c r="Q119" s="176">
        <v>414.9</v>
      </c>
      <c r="R119" s="177">
        <v>9.41</v>
      </c>
      <c r="S119" s="2">
        <v>10.28</v>
      </c>
      <c r="T119" s="175">
        <v>2330.49</v>
      </c>
      <c r="U119" s="175">
        <v>247.6</v>
      </c>
      <c r="V119" s="175">
        <v>2136.46</v>
      </c>
      <c r="W119" s="175">
        <v>5934.77</v>
      </c>
      <c r="X119" s="176">
        <v>663.29</v>
      </c>
      <c r="Y119" s="173">
        <v>9.42</v>
      </c>
      <c r="Z119" s="174">
        <v>10.15</v>
      </c>
      <c r="AA119" s="175">
        <v>2233.81</v>
      </c>
      <c r="AB119" s="175">
        <v>237.04</v>
      </c>
      <c r="AC119" s="175">
        <v>1766.04</v>
      </c>
      <c r="AD119" s="175">
        <v>8168.58</v>
      </c>
      <c r="AE119" s="176">
        <v>901.21</v>
      </c>
      <c r="AF119" s="177"/>
      <c r="AG119" s="2"/>
      <c r="AH119" s="2"/>
      <c r="AI119" s="2"/>
      <c r="AJ119" s="2"/>
      <c r="AK119" s="2"/>
      <c r="AL119" s="178"/>
      <c r="AM119" s="173"/>
      <c r="AN119" s="174"/>
      <c r="AO119" s="175"/>
      <c r="AP119" s="175"/>
      <c r="AQ119" s="175"/>
      <c r="AR119" s="175"/>
      <c r="AS119" s="176"/>
      <c r="AT119" s="179">
        <v>8.96</v>
      </c>
      <c r="AU119" s="180">
        <v>10.01</v>
      </c>
      <c r="AV119" s="175">
        <v>1414.83</v>
      </c>
      <c r="AW119" s="175">
        <v>157.82</v>
      </c>
      <c r="AX119" s="175">
        <v>2685.84</v>
      </c>
      <c r="AY119" s="175">
        <v>9583.38</v>
      </c>
      <c r="AZ119" s="176">
        <v>1059.72</v>
      </c>
      <c r="BA119" s="179">
        <v>8.66</v>
      </c>
      <c r="BB119" s="180"/>
      <c r="BC119" s="175">
        <v>1810.15</v>
      </c>
      <c r="BD119" s="175">
        <v>209</v>
      </c>
      <c r="BE119" s="175"/>
      <c r="BF119" s="175"/>
      <c r="BG119" s="176"/>
      <c r="BH119" s="179">
        <v>9.59</v>
      </c>
      <c r="BI119" s="180">
        <v>10.47</v>
      </c>
      <c r="BJ119" s="175">
        <v>1443</v>
      </c>
      <c r="BK119" s="175">
        <v>150</v>
      </c>
      <c r="BL119" s="175">
        <v>2261</v>
      </c>
      <c r="BM119" s="175">
        <v>13008</v>
      </c>
      <c r="BN119" s="176">
        <v>1421</v>
      </c>
      <c r="BO119" s="179">
        <v>9.24</v>
      </c>
      <c r="BP119" s="180">
        <v>10.02</v>
      </c>
      <c r="BQ119" s="175">
        <v>1454</v>
      </c>
      <c r="BR119" s="175">
        <v>157</v>
      </c>
      <c r="BS119" s="175">
        <v>2442</v>
      </c>
      <c r="BT119" s="175">
        <v>14463</v>
      </c>
      <c r="BU119" s="175">
        <v>1579</v>
      </c>
      <c r="BV119" s="179">
        <v>9.39</v>
      </c>
      <c r="BW119" s="180">
        <v>10.18</v>
      </c>
      <c r="BX119" s="175">
        <v>1158</v>
      </c>
      <c r="BY119" s="175">
        <v>123</v>
      </c>
      <c r="BZ119" s="181">
        <v>2330</v>
      </c>
      <c r="CA119" s="175">
        <v>15621</v>
      </c>
      <c r="CB119" s="176">
        <v>1703</v>
      </c>
      <c r="CC119" s="175"/>
      <c r="CD119" s="182">
        <f t="shared" si="39"/>
        <v>15448.759999999998</v>
      </c>
      <c r="CE119" s="175">
        <f t="shared" si="39"/>
        <v>1694.73</v>
      </c>
      <c r="CF119" s="174">
        <f t="shared" si="56"/>
        <v>9.115764753087511</v>
      </c>
      <c r="CG119" s="175">
        <f t="shared" si="46"/>
        <v>757.4541269841266</v>
      </c>
      <c r="CH119" s="183">
        <f t="shared" si="47"/>
        <v>2878.3256825396807</v>
      </c>
      <c r="CI119" s="8"/>
      <c r="CJ119" s="179">
        <v>9.12</v>
      </c>
      <c r="CK119" s="180">
        <v>9.83</v>
      </c>
      <c r="CL119" s="175">
        <v>1372.98</v>
      </c>
      <c r="CM119" s="175">
        <v>150.48</v>
      </c>
      <c r="CN119" s="181">
        <v>2255.68</v>
      </c>
      <c r="CO119" s="175">
        <v>16994.69</v>
      </c>
      <c r="CP119" s="176">
        <v>1854.03</v>
      </c>
      <c r="CQ119" s="179">
        <v>9.11</v>
      </c>
      <c r="CR119" s="180">
        <v>9.92</v>
      </c>
      <c r="CS119" s="175">
        <v>1454.31</v>
      </c>
      <c r="CT119" s="175">
        <v>159.6</v>
      </c>
      <c r="CU119" s="181">
        <v>2214</v>
      </c>
      <c r="CV119" s="175">
        <v>18448.99</v>
      </c>
      <c r="CW119" s="176">
        <v>2014.34</v>
      </c>
      <c r="CX119" s="179">
        <v>9.14</v>
      </c>
      <c r="CY119" s="180">
        <v>9.99</v>
      </c>
      <c r="CZ119" s="175">
        <v>1714.59</v>
      </c>
      <c r="DA119" s="175">
        <v>187.58</v>
      </c>
      <c r="DB119" s="175">
        <v>2550</v>
      </c>
      <c r="DC119" s="175">
        <v>20163.54</v>
      </c>
      <c r="DD119" s="176">
        <v>2202.71</v>
      </c>
      <c r="DE119" s="173">
        <v>9.44</v>
      </c>
      <c r="DF119" s="174">
        <v>10.25</v>
      </c>
      <c r="DG119" s="175">
        <v>1359.9</v>
      </c>
      <c r="DH119" s="175">
        <v>144.09</v>
      </c>
      <c r="DI119" s="175">
        <v>2442</v>
      </c>
      <c r="DJ119" s="187">
        <v>21523.4</v>
      </c>
      <c r="DK119" s="214">
        <v>2347.09</v>
      </c>
      <c r="DL119" s="208"/>
      <c r="DM119" s="209"/>
      <c r="DN119" s="209"/>
      <c r="DO119" s="209"/>
      <c r="DP119" s="8"/>
      <c r="DQ119" s="8"/>
      <c r="DR119" s="186"/>
      <c r="DS119" s="185"/>
      <c r="DT119" s="8"/>
      <c r="DU119" s="8"/>
      <c r="DV119" s="8"/>
      <c r="DW119" s="8"/>
      <c r="DX119" s="8"/>
      <c r="DY119" s="186"/>
      <c r="DZ119" s="185"/>
      <c r="EA119" s="8"/>
      <c r="EB119" s="8"/>
      <c r="EC119" s="8"/>
      <c r="ED119" s="8"/>
      <c r="EE119" s="8"/>
      <c r="EF119" s="186"/>
      <c r="EG119" s="173">
        <v>9.55</v>
      </c>
      <c r="EH119" s="174">
        <v>10.34</v>
      </c>
      <c r="EI119" s="175">
        <v>1232.59</v>
      </c>
      <c r="EJ119" s="175">
        <v>129.01</v>
      </c>
      <c r="EK119" s="175">
        <v>2593.73</v>
      </c>
      <c r="EL119" s="175">
        <v>24001.18</v>
      </c>
      <c r="EM119" s="176">
        <v>2605.04</v>
      </c>
      <c r="EN119" s="174">
        <v>9.32</v>
      </c>
      <c r="EO119" s="174">
        <v>10.04</v>
      </c>
      <c r="EP119" s="175">
        <v>1978.8</v>
      </c>
      <c r="EQ119" s="175">
        <v>212.28</v>
      </c>
      <c r="ER119" s="175">
        <v>0</v>
      </c>
      <c r="ES119" s="187">
        <v>1978.72</v>
      </c>
      <c r="ET119" s="187">
        <v>213.09</v>
      </c>
      <c r="EU119" s="173">
        <v>9.36</v>
      </c>
      <c r="EV119" s="174">
        <v>10.2</v>
      </c>
      <c r="EW119" s="175">
        <v>1762.53</v>
      </c>
      <c r="EX119" s="175">
        <v>188.29</v>
      </c>
      <c r="EY119" s="175">
        <v>0</v>
      </c>
      <c r="EZ119" s="175">
        <v>3741.25</v>
      </c>
      <c r="FA119" s="176">
        <v>402.38</v>
      </c>
      <c r="FB119" s="208"/>
      <c r="FC119" s="209"/>
      <c r="FD119" s="8"/>
      <c r="FE119" s="8"/>
      <c r="FF119" s="8"/>
      <c r="FG119" s="8"/>
      <c r="FH119" s="8"/>
      <c r="FI119" s="185"/>
      <c r="FJ119" s="8"/>
      <c r="FK119" s="8"/>
      <c r="FL119" s="8"/>
      <c r="FM119" s="8"/>
      <c r="FN119" s="8"/>
      <c r="FO119" s="186"/>
      <c r="FP119" s="8"/>
      <c r="FQ119" s="182">
        <f t="shared" si="65"/>
        <v>10875.7</v>
      </c>
      <c r="FR119" s="175">
        <f t="shared" si="65"/>
        <v>1171.33</v>
      </c>
      <c r="FS119" s="174">
        <f t="shared" si="53"/>
        <v>9.28491543800637</v>
      </c>
      <c r="FT119" s="175">
        <f t="shared" si="54"/>
        <v>554.9715873015875</v>
      </c>
      <c r="FU119" s="183">
        <f t="shared" si="48"/>
        <v>2164.3891904761913</v>
      </c>
      <c r="FV119" s="8"/>
      <c r="FW119" s="173">
        <v>9.09</v>
      </c>
      <c r="FX119" s="174">
        <v>9.96</v>
      </c>
      <c r="FY119" s="175">
        <v>2716.31</v>
      </c>
      <c r="FZ119" s="175">
        <v>298.86</v>
      </c>
      <c r="GA119" s="175">
        <v>0</v>
      </c>
      <c r="GB119" s="175">
        <v>7698.66</v>
      </c>
      <c r="GC119" s="176">
        <v>839.72</v>
      </c>
      <c r="GD119" s="173">
        <v>9.09</v>
      </c>
      <c r="GE119" s="174">
        <v>10.08</v>
      </c>
      <c r="GF119" s="175">
        <v>1636.36</v>
      </c>
      <c r="GG119" s="175">
        <v>179.92</v>
      </c>
      <c r="GH119" s="175"/>
      <c r="GI119" s="175">
        <v>9334.99</v>
      </c>
      <c r="GJ119" s="175">
        <v>1020.21</v>
      </c>
      <c r="GK119" s="173">
        <v>9.15</v>
      </c>
      <c r="GL119" s="174">
        <v>10.01</v>
      </c>
      <c r="GM119" s="175">
        <v>1825.93</v>
      </c>
      <c r="GN119" s="175">
        <v>199.45</v>
      </c>
      <c r="GO119" s="175">
        <v>0</v>
      </c>
      <c r="GP119" s="175">
        <v>11160.87</v>
      </c>
      <c r="GQ119" s="176">
        <v>1220.77</v>
      </c>
      <c r="GR119" s="173">
        <v>9.16</v>
      </c>
      <c r="GS119" s="174">
        <v>10.05</v>
      </c>
      <c r="GT119" s="175">
        <v>1487.72</v>
      </c>
      <c r="GU119" s="175">
        <v>162.41</v>
      </c>
      <c r="GV119" s="175">
        <v>0</v>
      </c>
      <c r="GW119" s="175">
        <v>12648.58</v>
      </c>
      <c r="GX119" s="175">
        <v>1383.94</v>
      </c>
      <c r="GY119" s="185"/>
      <c r="GZ119" s="8"/>
      <c r="HA119" s="8"/>
      <c r="HB119" s="8"/>
      <c r="HC119" s="8"/>
      <c r="HD119" s="8"/>
      <c r="HE119" s="186"/>
      <c r="HF119" s="208"/>
      <c r="HG119" s="209"/>
      <c r="HH119" s="8"/>
      <c r="HI119" s="8"/>
      <c r="HJ119" s="8"/>
      <c r="HK119" s="8"/>
      <c r="HL119" s="8"/>
      <c r="HM119" s="208"/>
      <c r="HN119" s="209"/>
      <c r="HO119" s="8"/>
      <c r="HP119" s="8"/>
      <c r="HQ119" s="8"/>
      <c r="HR119" s="8"/>
      <c r="HS119" s="186"/>
      <c r="HT119" s="8"/>
      <c r="HU119" s="173">
        <f t="shared" si="49"/>
        <v>9.1695</v>
      </c>
      <c r="HV119" s="174">
        <f t="shared" si="50"/>
        <v>10.089999999999998</v>
      </c>
      <c r="HW119" s="202">
        <f t="shared" si="51"/>
        <v>33990.78</v>
      </c>
      <c r="HX119" s="175">
        <f t="shared" si="51"/>
        <v>3706.7</v>
      </c>
      <c r="HY119" s="210">
        <f t="shared" si="40"/>
        <v>0.4554761904761904</v>
      </c>
      <c r="HZ119" s="175">
        <f t="shared" si="41"/>
        <v>1688.6619047619051</v>
      </c>
      <c r="IA119" s="183">
        <f t="shared" si="52"/>
        <v>6501.348333333335</v>
      </c>
      <c r="IB119" s="194"/>
      <c r="IC119" s="211">
        <f>EZ119</f>
        <v>3741.25</v>
      </c>
      <c r="ID119" s="212">
        <f t="shared" si="42"/>
        <v>26324.460000000003</v>
      </c>
      <c r="IE119" s="175">
        <f>FA119</f>
        <v>402.38</v>
      </c>
      <c r="IF119" s="176">
        <f t="shared" si="43"/>
        <v>2866.0600000000004</v>
      </c>
      <c r="IG119" s="8" t="s">
        <v>158</v>
      </c>
      <c r="IH119" s="211">
        <f t="shared" si="44"/>
        <v>191.4692063492064</v>
      </c>
      <c r="II119" s="176">
        <f t="shared" si="45"/>
        <v>1312.425714285714</v>
      </c>
    </row>
    <row r="120" spans="1:243" s="171" customFormat="1" ht="12.75">
      <c r="A120" s="171" t="s">
        <v>45</v>
      </c>
      <c r="B120" s="172" t="s">
        <v>175</v>
      </c>
      <c r="C120" s="171">
        <v>6.3</v>
      </c>
      <c r="D120" s="173"/>
      <c r="E120" s="174"/>
      <c r="F120" s="175"/>
      <c r="G120" s="175"/>
      <c r="H120" s="175"/>
      <c r="I120" s="175"/>
      <c r="J120" s="176"/>
      <c r="K120" s="173"/>
      <c r="L120" s="174"/>
      <c r="M120" s="175"/>
      <c r="N120" s="175"/>
      <c r="O120" s="175"/>
      <c r="P120" s="175"/>
      <c r="Q120" s="176"/>
      <c r="R120" s="177"/>
      <c r="S120" s="2"/>
      <c r="T120" s="175"/>
      <c r="U120" s="175"/>
      <c r="V120" s="175"/>
      <c r="W120" s="175"/>
      <c r="X120" s="176"/>
      <c r="Y120" s="173"/>
      <c r="Z120" s="174"/>
      <c r="AA120" s="175"/>
      <c r="AB120" s="175"/>
      <c r="AC120" s="175"/>
      <c r="AD120" s="175"/>
      <c r="AE120" s="176"/>
      <c r="AF120" s="177"/>
      <c r="AG120" s="2"/>
      <c r="AH120" s="2"/>
      <c r="AI120" s="2"/>
      <c r="AJ120" s="2"/>
      <c r="AK120" s="2"/>
      <c r="AL120" s="178"/>
      <c r="AM120" s="173"/>
      <c r="AN120" s="174"/>
      <c r="AO120" s="175"/>
      <c r="AP120" s="175"/>
      <c r="AQ120" s="175"/>
      <c r="AR120" s="175"/>
      <c r="AS120" s="176"/>
      <c r="AT120" s="179">
        <v>8.58</v>
      </c>
      <c r="AU120" s="180">
        <v>9.83</v>
      </c>
      <c r="AV120" s="175">
        <v>1003</v>
      </c>
      <c r="AW120" s="175">
        <v>116.92</v>
      </c>
      <c r="AX120" s="175">
        <v>2236.29</v>
      </c>
      <c r="AY120" s="175">
        <v>1002.9</v>
      </c>
      <c r="AZ120" s="176">
        <v>117.85</v>
      </c>
      <c r="BA120" s="179"/>
      <c r="BB120" s="180"/>
      <c r="BC120" s="175"/>
      <c r="BD120" s="175"/>
      <c r="BE120" s="175"/>
      <c r="BF120" s="175"/>
      <c r="BG120" s="176"/>
      <c r="BH120" s="179">
        <v>10.34</v>
      </c>
      <c r="BI120" s="180">
        <v>11.11</v>
      </c>
      <c r="BJ120" s="175">
        <v>2221</v>
      </c>
      <c r="BK120" s="175">
        <v>214</v>
      </c>
      <c r="BL120" s="175">
        <v>2210</v>
      </c>
      <c r="BM120" s="175">
        <v>3224</v>
      </c>
      <c r="BN120" s="176">
        <v>334</v>
      </c>
      <c r="BO120" s="179">
        <v>9.8</v>
      </c>
      <c r="BP120" s="180">
        <v>10.81</v>
      </c>
      <c r="BQ120" s="175">
        <v>1183</v>
      </c>
      <c r="BR120" s="175">
        <v>120</v>
      </c>
      <c r="BS120" s="175">
        <v>2274</v>
      </c>
      <c r="BT120" s="175">
        <v>4407</v>
      </c>
      <c r="BU120" s="175">
        <v>455</v>
      </c>
      <c r="BV120" s="179">
        <v>9.28</v>
      </c>
      <c r="BW120" s="180">
        <v>10.5</v>
      </c>
      <c r="BX120" s="175">
        <v>673</v>
      </c>
      <c r="BY120" s="175">
        <v>72</v>
      </c>
      <c r="BZ120" s="181">
        <v>2486</v>
      </c>
      <c r="CA120" s="175">
        <v>5081</v>
      </c>
      <c r="CB120" s="176">
        <v>528</v>
      </c>
      <c r="CC120" s="175"/>
      <c r="CD120" s="182">
        <f t="shared" si="39"/>
        <v>5080</v>
      </c>
      <c r="CE120" s="175">
        <f t="shared" si="39"/>
        <v>522.9200000000001</v>
      </c>
      <c r="CF120" s="174">
        <f t="shared" si="56"/>
        <v>9.714679109615236</v>
      </c>
      <c r="CG120" s="175">
        <f t="shared" si="46"/>
        <v>283.4292063492063</v>
      </c>
      <c r="CH120" s="183">
        <f t="shared" si="47"/>
        <v>1077.0309841269839</v>
      </c>
      <c r="CI120" s="8"/>
      <c r="CJ120" s="179">
        <v>9.43</v>
      </c>
      <c r="CK120" s="180">
        <v>10.95</v>
      </c>
      <c r="CL120" s="175">
        <v>1223.42</v>
      </c>
      <c r="CM120" s="175">
        <v>129.77</v>
      </c>
      <c r="CN120" s="181">
        <v>2202.02</v>
      </c>
      <c r="CO120" s="175">
        <v>6304.84</v>
      </c>
      <c r="CP120" s="176">
        <v>659.16</v>
      </c>
      <c r="CQ120" s="179">
        <v>9.57</v>
      </c>
      <c r="CR120" s="180">
        <v>11.01</v>
      </c>
      <c r="CS120" s="175">
        <v>1216.06</v>
      </c>
      <c r="CT120" s="175">
        <v>127.03</v>
      </c>
      <c r="CU120" s="181">
        <v>2087.07</v>
      </c>
      <c r="CV120" s="175">
        <v>7520.89</v>
      </c>
      <c r="CW120" s="176">
        <v>786.83</v>
      </c>
      <c r="CX120" s="179">
        <v>10.14</v>
      </c>
      <c r="CY120" s="180">
        <v>11.1</v>
      </c>
      <c r="CZ120" s="175">
        <v>1371.62</v>
      </c>
      <c r="DA120" s="175">
        <v>135.22</v>
      </c>
      <c r="DB120" s="175">
        <v>2265</v>
      </c>
      <c r="DC120" s="175">
        <v>8892.53</v>
      </c>
      <c r="DD120" s="176">
        <v>922.55</v>
      </c>
      <c r="DE120" s="173">
        <v>9.7</v>
      </c>
      <c r="DF120" s="174">
        <v>10.99</v>
      </c>
      <c r="DG120" s="175">
        <v>890.26</v>
      </c>
      <c r="DH120" s="175">
        <v>91.73</v>
      </c>
      <c r="DI120" s="175">
        <v>2353</v>
      </c>
      <c r="DJ120" s="175">
        <v>9782.71</v>
      </c>
      <c r="DK120" s="176">
        <v>1014.65</v>
      </c>
      <c r="DL120" s="208"/>
      <c r="DM120" s="209"/>
      <c r="DN120" s="209"/>
      <c r="DO120" s="209"/>
      <c r="DP120" s="8"/>
      <c r="DQ120" s="8"/>
      <c r="DR120" s="186"/>
      <c r="DS120" s="185"/>
      <c r="DT120" s="8"/>
      <c r="DU120" s="8"/>
      <c r="DV120" s="8"/>
      <c r="DW120" s="8"/>
      <c r="DX120" s="8"/>
      <c r="DY120" s="186"/>
      <c r="DZ120" s="185"/>
      <c r="EA120" s="8"/>
      <c r="EB120" s="8"/>
      <c r="EC120" s="8"/>
      <c r="ED120" s="8"/>
      <c r="EE120" s="8"/>
      <c r="EF120" s="186"/>
      <c r="EG120" s="173">
        <v>10.85</v>
      </c>
      <c r="EH120" s="174">
        <v>11.58</v>
      </c>
      <c r="EI120" s="175">
        <v>871.97</v>
      </c>
      <c r="EJ120" s="175">
        <v>80.39</v>
      </c>
      <c r="EK120" s="175">
        <v>2320</v>
      </c>
      <c r="EL120" s="175">
        <v>11189.74</v>
      </c>
      <c r="EM120" s="176">
        <v>1145</v>
      </c>
      <c r="EN120" s="174">
        <v>10.46</v>
      </c>
      <c r="EO120" s="174">
        <v>11.19</v>
      </c>
      <c r="EP120" s="175">
        <v>137.94</v>
      </c>
      <c r="EQ120" s="175">
        <v>137.52</v>
      </c>
      <c r="ER120" s="175">
        <v>0</v>
      </c>
      <c r="ES120" s="175">
        <v>12627.66</v>
      </c>
      <c r="ET120" s="175">
        <v>1283.1</v>
      </c>
      <c r="EU120" s="173">
        <v>10.11</v>
      </c>
      <c r="EV120" s="174">
        <v>10.93</v>
      </c>
      <c r="EW120" s="175">
        <v>1140.38</v>
      </c>
      <c r="EX120" s="175">
        <v>112.76</v>
      </c>
      <c r="EY120" s="175">
        <v>0</v>
      </c>
      <c r="EZ120" s="175">
        <v>13768.09</v>
      </c>
      <c r="FA120" s="176">
        <v>1396.26</v>
      </c>
      <c r="FB120" s="208"/>
      <c r="FC120" s="209"/>
      <c r="FD120" s="8"/>
      <c r="FE120" s="8"/>
      <c r="FF120" s="8"/>
      <c r="FG120" s="8"/>
      <c r="FH120" s="8"/>
      <c r="FI120" s="185"/>
      <c r="FJ120" s="8"/>
      <c r="FK120" s="8"/>
      <c r="FL120" s="8"/>
      <c r="FM120" s="8"/>
      <c r="FN120" s="8"/>
      <c r="FO120" s="186"/>
      <c r="FP120" s="8"/>
      <c r="FQ120" s="182">
        <f t="shared" si="65"/>
        <v>6851.65</v>
      </c>
      <c r="FR120" s="175">
        <f t="shared" si="65"/>
        <v>814.42</v>
      </c>
      <c r="FS120" s="174">
        <f t="shared" si="53"/>
        <v>8.412919623781342</v>
      </c>
      <c r="FT120" s="175">
        <f t="shared" si="54"/>
        <v>273.1434920634921</v>
      </c>
      <c r="FU120" s="183">
        <f t="shared" si="48"/>
        <v>1065.259619047619</v>
      </c>
      <c r="FV120" s="8"/>
      <c r="FW120" s="173">
        <v>9.47</v>
      </c>
      <c r="FX120" s="174">
        <v>10.77</v>
      </c>
      <c r="FY120" s="175">
        <v>1947.13</v>
      </c>
      <c r="FZ120" s="175">
        <v>205.66</v>
      </c>
      <c r="GA120" s="175">
        <v>0</v>
      </c>
      <c r="GB120" s="175">
        <v>16721.67</v>
      </c>
      <c r="GC120" s="176">
        <v>1713.2</v>
      </c>
      <c r="GD120" s="173">
        <v>9.26</v>
      </c>
      <c r="GE120" s="174">
        <v>10.64</v>
      </c>
      <c r="GF120" s="175">
        <v>982.98</v>
      </c>
      <c r="GG120" s="175">
        <v>106.12</v>
      </c>
      <c r="GH120" s="175"/>
      <c r="GI120" s="175">
        <v>17704.72</v>
      </c>
      <c r="GJ120" s="175">
        <v>1821.58</v>
      </c>
      <c r="GK120" s="173">
        <v>9.67</v>
      </c>
      <c r="GL120" s="174">
        <v>10.81</v>
      </c>
      <c r="GM120" s="175">
        <v>1087.14</v>
      </c>
      <c r="GN120" s="175">
        <v>112.39</v>
      </c>
      <c r="GO120" s="175">
        <v>0</v>
      </c>
      <c r="GP120" s="175">
        <v>18791.81</v>
      </c>
      <c r="GQ120" s="176">
        <v>1934.86</v>
      </c>
      <c r="GR120" s="185"/>
      <c r="GS120" s="8"/>
      <c r="GT120" s="8"/>
      <c r="GU120" s="8"/>
      <c r="GV120" s="8"/>
      <c r="GW120" s="8"/>
      <c r="GX120" s="8"/>
      <c r="GY120" s="198">
        <v>10.3</v>
      </c>
      <c r="GZ120" s="199">
        <v>11.17</v>
      </c>
      <c r="HA120" s="200">
        <v>2162.86</v>
      </c>
      <c r="HB120" s="200">
        <v>210.08</v>
      </c>
      <c r="HC120" s="200">
        <v>0</v>
      </c>
      <c r="HD120" s="200">
        <v>20954.6</v>
      </c>
      <c r="HE120" s="201">
        <v>2146.7</v>
      </c>
      <c r="HF120" s="198">
        <v>10.89</v>
      </c>
      <c r="HG120" s="199">
        <v>11.72</v>
      </c>
      <c r="HH120" s="200">
        <v>1233.36</v>
      </c>
      <c r="HI120" s="200">
        <v>113.25</v>
      </c>
      <c r="HJ120" s="200">
        <v>0</v>
      </c>
      <c r="HK120" s="200">
        <v>22187.97</v>
      </c>
      <c r="HL120" s="200">
        <v>121.44</v>
      </c>
      <c r="HM120" s="208"/>
      <c r="HN120" s="209"/>
      <c r="HO120" s="8"/>
      <c r="HP120" s="8"/>
      <c r="HQ120" s="8"/>
      <c r="HR120" s="8"/>
      <c r="HS120" s="186"/>
      <c r="HT120" s="8"/>
      <c r="HU120" s="173">
        <f t="shared" si="49"/>
        <v>9.865625000000001</v>
      </c>
      <c r="HV120" s="174">
        <f t="shared" si="50"/>
        <v>10.944374999999999</v>
      </c>
      <c r="HW120" s="202">
        <f t="shared" si="51"/>
        <v>19345.12</v>
      </c>
      <c r="HX120" s="175">
        <f t="shared" si="51"/>
        <v>2084.84</v>
      </c>
      <c r="HY120" s="210">
        <f t="shared" si="40"/>
        <v>0.5659722222222225</v>
      </c>
      <c r="HZ120" s="175">
        <f t="shared" si="41"/>
        <v>985.8139682539681</v>
      </c>
      <c r="IA120" s="183">
        <f t="shared" si="52"/>
        <v>3795.3837777777776</v>
      </c>
      <c r="IB120" s="194"/>
      <c r="IC120" s="211">
        <f>EZ120</f>
        <v>13768.09</v>
      </c>
      <c r="ID120" s="212">
        <f t="shared" si="42"/>
        <v>11931.65</v>
      </c>
      <c r="IE120" s="175">
        <f>FA120</f>
        <v>1396.26</v>
      </c>
      <c r="IF120" s="176">
        <f t="shared" si="43"/>
        <v>1337.3400000000001</v>
      </c>
      <c r="IG120" s="8"/>
      <c r="IH120" s="211">
        <f t="shared" si="44"/>
        <v>789.151111111111</v>
      </c>
      <c r="II120" s="176">
        <f t="shared" si="45"/>
        <v>556.5726984126982</v>
      </c>
    </row>
    <row r="121" spans="1:243" s="171" customFormat="1" ht="12.75">
      <c r="A121" s="171" t="s">
        <v>45</v>
      </c>
      <c r="B121" s="172" t="s">
        <v>176</v>
      </c>
      <c r="C121" s="171">
        <v>6.3</v>
      </c>
      <c r="D121" s="173"/>
      <c r="E121" s="174"/>
      <c r="F121" s="175"/>
      <c r="G121" s="175"/>
      <c r="H121" s="175"/>
      <c r="I121" s="175"/>
      <c r="J121" s="176"/>
      <c r="K121" s="173"/>
      <c r="L121" s="174"/>
      <c r="M121" s="175"/>
      <c r="N121" s="175"/>
      <c r="O121" s="175"/>
      <c r="P121" s="175"/>
      <c r="Q121" s="176"/>
      <c r="R121" s="177"/>
      <c r="S121" s="2"/>
      <c r="T121" s="175"/>
      <c r="U121" s="175"/>
      <c r="V121" s="175"/>
      <c r="W121" s="175"/>
      <c r="X121" s="176"/>
      <c r="Y121" s="173"/>
      <c r="Z121" s="174"/>
      <c r="AA121" s="175"/>
      <c r="AB121" s="175"/>
      <c r="AC121" s="175"/>
      <c r="AD121" s="175"/>
      <c r="AE121" s="176"/>
      <c r="AF121" s="177"/>
      <c r="AG121" s="2"/>
      <c r="AH121" s="2"/>
      <c r="AI121" s="2"/>
      <c r="AJ121" s="2"/>
      <c r="AK121" s="2"/>
      <c r="AL121" s="178"/>
      <c r="AM121" s="173"/>
      <c r="AN121" s="174"/>
      <c r="AO121" s="175"/>
      <c r="AP121" s="175"/>
      <c r="AQ121" s="175"/>
      <c r="AR121" s="175"/>
      <c r="AS121" s="176"/>
      <c r="AT121" s="179">
        <v>9.14</v>
      </c>
      <c r="AU121" s="180">
        <v>10.19</v>
      </c>
      <c r="AV121" s="175">
        <v>2029</v>
      </c>
      <c r="AW121" s="175"/>
      <c r="AX121" s="175">
        <v>2812</v>
      </c>
      <c r="AY121" s="175">
        <v>2029</v>
      </c>
      <c r="AZ121" s="176"/>
      <c r="BA121" s="179"/>
      <c r="BB121" s="180"/>
      <c r="BC121" s="175"/>
      <c r="BD121" s="175"/>
      <c r="BE121" s="175"/>
      <c r="BF121" s="175"/>
      <c r="BG121" s="176"/>
      <c r="BH121" s="179">
        <v>9.76</v>
      </c>
      <c r="BI121" s="180">
        <v>10.78</v>
      </c>
      <c r="BJ121" s="175">
        <v>1408</v>
      </c>
      <c r="BK121" s="175">
        <v>144</v>
      </c>
      <c r="BL121" s="175">
        <v>2962</v>
      </c>
      <c r="BM121" s="175">
        <v>3437</v>
      </c>
      <c r="BN121" s="176">
        <v>368</v>
      </c>
      <c r="BO121" s="179">
        <v>9.95</v>
      </c>
      <c r="BP121" s="180">
        <v>10.93</v>
      </c>
      <c r="BQ121" s="175">
        <v>1593</v>
      </c>
      <c r="BR121" s="175">
        <v>160</v>
      </c>
      <c r="BS121" s="175">
        <v>2631</v>
      </c>
      <c r="BT121" s="175">
        <v>5030</v>
      </c>
      <c r="BU121" s="175">
        <v>528</v>
      </c>
      <c r="BV121" s="179">
        <v>9.94</v>
      </c>
      <c r="BW121" s="180">
        <v>11.01</v>
      </c>
      <c r="BX121" s="175">
        <v>2222</v>
      </c>
      <c r="BY121" s="175">
        <v>223</v>
      </c>
      <c r="BZ121" s="181">
        <v>2567</v>
      </c>
      <c r="CA121" s="175">
        <v>7252</v>
      </c>
      <c r="CB121" s="176">
        <v>753</v>
      </c>
      <c r="CC121" s="175"/>
      <c r="CD121" s="182">
        <f t="shared" si="39"/>
        <v>7252</v>
      </c>
      <c r="CE121" s="175">
        <f t="shared" si="39"/>
        <v>527</v>
      </c>
      <c r="CF121" s="174">
        <f t="shared" si="56"/>
        <v>13.76091081593928</v>
      </c>
      <c r="CG121" s="175">
        <f t="shared" si="46"/>
        <v>624.1111111111111</v>
      </c>
      <c r="CH121" s="183">
        <f t="shared" si="47"/>
        <v>2371.622222222222</v>
      </c>
      <c r="CI121" s="8"/>
      <c r="CJ121" s="179">
        <v>9.73</v>
      </c>
      <c r="CK121" s="180">
        <v>10.74</v>
      </c>
      <c r="CL121" s="175">
        <v>1469.72</v>
      </c>
      <c r="CM121" s="175">
        <v>150.96</v>
      </c>
      <c r="CN121" s="181">
        <v>2446.72</v>
      </c>
      <c r="CO121" s="175">
        <v>8722.02</v>
      </c>
      <c r="CP121" s="176">
        <v>905.06</v>
      </c>
      <c r="CQ121" s="179">
        <v>9.37</v>
      </c>
      <c r="CR121" s="180">
        <v>10.48</v>
      </c>
      <c r="CS121" s="175">
        <v>791.91</v>
      </c>
      <c r="CT121" s="175">
        <v>84.48</v>
      </c>
      <c r="CU121" s="181">
        <v>2408</v>
      </c>
      <c r="CV121" s="175">
        <v>9513.95</v>
      </c>
      <c r="CW121" s="176">
        <v>989.89</v>
      </c>
      <c r="CX121" s="179">
        <v>9.57</v>
      </c>
      <c r="CY121" s="180">
        <v>10.45</v>
      </c>
      <c r="CZ121" s="175">
        <v>1599.08</v>
      </c>
      <c r="DA121" s="175">
        <v>167.1</v>
      </c>
      <c r="DB121" s="175">
        <v>3076</v>
      </c>
      <c r="DC121" s="175">
        <v>11113</v>
      </c>
      <c r="DD121" s="176">
        <v>1157.94</v>
      </c>
      <c r="DE121" s="173">
        <v>9.68</v>
      </c>
      <c r="DF121" s="174">
        <v>10.63</v>
      </c>
      <c r="DG121" s="175">
        <v>1185.75</v>
      </c>
      <c r="DH121" s="175">
        <v>122.48</v>
      </c>
      <c r="DI121" s="175">
        <v>3045</v>
      </c>
      <c r="DJ121" s="175">
        <v>12298.74</v>
      </c>
      <c r="DK121" s="176">
        <v>1281.4</v>
      </c>
      <c r="DL121" s="173">
        <v>10.12</v>
      </c>
      <c r="DM121" s="174">
        <v>10.93</v>
      </c>
      <c r="DN121" s="175">
        <v>587.94</v>
      </c>
      <c r="DO121" s="175">
        <v>58.09</v>
      </c>
      <c r="DP121" s="175">
        <v>2869</v>
      </c>
      <c r="DQ121" s="175">
        <v>12886.67</v>
      </c>
      <c r="DR121" s="176">
        <v>1339.8</v>
      </c>
      <c r="DS121" s="185"/>
      <c r="DT121" s="8"/>
      <c r="DU121" s="8"/>
      <c r="DV121" s="8"/>
      <c r="DW121" s="8"/>
      <c r="DX121" s="8"/>
      <c r="DY121" s="186"/>
      <c r="DZ121" s="185"/>
      <c r="EA121" s="8"/>
      <c r="EB121" s="8"/>
      <c r="EC121" s="8"/>
      <c r="ED121" s="8"/>
      <c r="EE121" s="8"/>
      <c r="EF121" s="186"/>
      <c r="EG121" s="173">
        <v>9.75</v>
      </c>
      <c r="EH121" s="174">
        <v>10.49</v>
      </c>
      <c r="EI121" s="175">
        <v>1079.58</v>
      </c>
      <c r="EJ121" s="175">
        <v>110.7</v>
      </c>
      <c r="EK121" s="175">
        <v>3194</v>
      </c>
      <c r="EL121" s="175">
        <v>13966.24</v>
      </c>
      <c r="EM121" s="176">
        <v>1451.05</v>
      </c>
      <c r="EN121" s="209"/>
      <c r="EO121" s="209"/>
      <c r="EP121" s="8"/>
      <c r="EQ121" s="8"/>
      <c r="ER121" s="8"/>
      <c r="ES121" s="8"/>
      <c r="ET121" s="8"/>
      <c r="EU121" s="208"/>
      <c r="EV121" s="209"/>
      <c r="EW121" s="8"/>
      <c r="EX121" s="8"/>
      <c r="EY121" s="8"/>
      <c r="EZ121" s="8"/>
      <c r="FA121" s="186"/>
      <c r="FB121" s="173">
        <v>9.71</v>
      </c>
      <c r="FC121" s="174">
        <v>10.62</v>
      </c>
      <c r="FD121" s="175">
        <v>1544.41</v>
      </c>
      <c r="FE121" s="175">
        <v>158.96</v>
      </c>
      <c r="FF121" s="175">
        <v>0</v>
      </c>
      <c r="FG121" s="175">
        <v>18748.9</v>
      </c>
      <c r="FH121" s="175">
        <v>1943.2</v>
      </c>
      <c r="FI121" s="185"/>
      <c r="FJ121" s="8"/>
      <c r="FK121" s="8"/>
      <c r="FL121" s="8"/>
      <c r="FM121" s="8"/>
      <c r="FN121" s="8"/>
      <c r="FO121" s="186"/>
      <c r="FP121" s="8"/>
      <c r="FQ121" s="182">
        <f t="shared" si="65"/>
        <v>8258.39</v>
      </c>
      <c r="FR121" s="175">
        <f t="shared" si="65"/>
        <v>852.7700000000001</v>
      </c>
      <c r="FS121" s="174">
        <f t="shared" si="53"/>
        <v>9.684193862354443</v>
      </c>
      <c r="FT121" s="175">
        <f t="shared" si="54"/>
        <v>458.0855555555555</v>
      </c>
      <c r="FU121" s="183">
        <f t="shared" si="48"/>
        <v>1786.5336666666665</v>
      </c>
      <c r="FV121" s="8"/>
      <c r="FW121" s="173">
        <v>9.05</v>
      </c>
      <c r="FX121" s="174">
        <v>10.28</v>
      </c>
      <c r="FY121" s="175">
        <v>1073.81</v>
      </c>
      <c r="FZ121" s="175">
        <v>118.6</v>
      </c>
      <c r="GA121" s="175">
        <v>0</v>
      </c>
      <c r="GB121" s="175">
        <v>17188.54</v>
      </c>
      <c r="GC121" s="176">
        <v>1893.06</v>
      </c>
      <c r="GD121" s="185"/>
      <c r="GE121" s="8"/>
      <c r="GF121" s="8"/>
      <c r="GG121" s="8"/>
      <c r="GH121" s="8"/>
      <c r="GI121" s="8"/>
      <c r="GJ121" s="8"/>
      <c r="GK121" s="173">
        <v>9.73</v>
      </c>
      <c r="GL121" s="174">
        <v>10.62</v>
      </c>
      <c r="GM121" s="175">
        <v>1397.29</v>
      </c>
      <c r="GN121" s="175">
        <v>143.57</v>
      </c>
      <c r="GO121" s="175">
        <v>0</v>
      </c>
      <c r="GP121" s="175">
        <v>23532.5</v>
      </c>
      <c r="GQ121" s="176">
        <v>2441.47</v>
      </c>
      <c r="GR121" s="173">
        <v>9.88</v>
      </c>
      <c r="GS121" s="174">
        <v>10.65</v>
      </c>
      <c r="GT121" s="175">
        <v>1326.33</v>
      </c>
      <c r="GU121" s="175">
        <v>134.2</v>
      </c>
      <c r="GV121" s="175">
        <v>0</v>
      </c>
      <c r="GW121" s="175">
        <v>24858.77</v>
      </c>
      <c r="GX121" s="175">
        <v>2576.46</v>
      </c>
      <c r="GY121" s="198">
        <v>10.23</v>
      </c>
      <c r="GZ121" s="199">
        <v>10.96</v>
      </c>
      <c r="HA121" s="200">
        <v>1318.66</v>
      </c>
      <c r="HB121" s="200">
        <v>128.91</v>
      </c>
      <c r="HC121" s="200">
        <v>0</v>
      </c>
      <c r="HD121" s="200">
        <v>26177.46</v>
      </c>
      <c r="HE121" s="201">
        <v>2705.98</v>
      </c>
      <c r="HF121" s="208"/>
      <c r="HG121" s="209"/>
      <c r="HH121" s="8"/>
      <c r="HI121" s="8"/>
      <c r="HJ121" s="8"/>
      <c r="HK121" s="8"/>
      <c r="HL121" s="8"/>
      <c r="HM121" s="208"/>
      <c r="HN121" s="209"/>
      <c r="HO121" s="8"/>
      <c r="HP121" s="8"/>
      <c r="HQ121" s="8"/>
      <c r="HR121" s="8"/>
      <c r="HS121" s="186"/>
      <c r="HT121" s="8"/>
      <c r="HU121" s="173">
        <f t="shared" si="49"/>
        <v>9.707333333333334</v>
      </c>
      <c r="HV121" s="174">
        <f t="shared" si="50"/>
        <v>10.650666666666666</v>
      </c>
      <c r="HW121" s="202">
        <f t="shared" si="51"/>
        <v>20626.48</v>
      </c>
      <c r="HX121" s="175">
        <f t="shared" si="51"/>
        <v>1905.0500000000002</v>
      </c>
      <c r="HY121" s="210">
        <f t="shared" si="40"/>
        <v>0.540846560846561</v>
      </c>
      <c r="HZ121" s="175">
        <f t="shared" si="41"/>
        <v>1368.994444444444</v>
      </c>
      <c r="IA121" s="183">
        <f t="shared" si="52"/>
        <v>5270.628611111109</v>
      </c>
      <c r="IB121" s="194"/>
      <c r="IC121" s="211">
        <f aca="true" t="shared" si="71" ref="IC121:IC143">FG121</f>
        <v>18748.9</v>
      </c>
      <c r="ID121" s="212">
        <f t="shared" si="42"/>
        <v>15510.39</v>
      </c>
      <c r="IE121" s="175">
        <f aca="true" t="shared" si="72" ref="IE121:IE143">FH121</f>
        <v>1943.2</v>
      </c>
      <c r="IF121" s="176">
        <f t="shared" si="43"/>
        <v>1379.77</v>
      </c>
      <c r="IG121" s="175"/>
      <c r="IH121" s="211">
        <f t="shared" si="44"/>
        <v>1032.8158730158732</v>
      </c>
      <c r="II121" s="176">
        <f t="shared" si="45"/>
        <v>1082.1966666666667</v>
      </c>
    </row>
    <row r="122" spans="1:243" s="171" customFormat="1" ht="12.75">
      <c r="A122" s="171" t="s">
        <v>45</v>
      </c>
      <c r="B122" s="172" t="s">
        <v>177</v>
      </c>
      <c r="C122" s="171">
        <v>6.3</v>
      </c>
      <c r="D122" s="173"/>
      <c r="E122" s="174"/>
      <c r="F122" s="175"/>
      <c r="G122" s="175"/>
      <c r="H122" s="175"/>
      <c r="I122" s="175"/>
      <c r="J122" s="176"/>
      <c r="K122" s="173"/>
      <c r="L122" s="174"/>
      <c r="M122" s="175"/>
      <c r="N122" s="175"/>
      <c r="O122" s="175"/>
      <c r="P122" s="175"/>
      <c r="Q122" s="176"/>
      <c r="R122" s="177"/>
      <c r="S122" s="2"/>
      <c r="T122" s="175"/>
      <c r="U122" s="175"/>
      <c r="V122" s="175"/>
      <c r="W122" s="175"/>
      <c r="X122" s="176"/>
      <c r="Y122" s="173"/>
      <c r="Z122" s="174"/>
      <c r="AA122" s="175"/>
      <c r="AB122" s="175"/>
      <c r="AC122" s="175"/>
      <c r="AD122" s="175"/>
      <c r="AE122" s="176"/>
      <c r="AF122" s="177"/>
      <c r="AG122" s="2"/>
      <c r="AH122" s="2"/>
      <c r="AI122" s="2"/>
      <c r="AJ122" s="2"/>
      <c r="AK122" s="2"/>
      <c r="AL122" s="178"/>
      <c r="AM122" s="173"/>
      <c r="AN122" s="174"/>
      <c r="AO122" s="175"/>
      <c r="AP122" s="175"/>
      <c r="AQ122" s="175"/>
      <c r="AR122" s="175"/>
      <c r="AS122" s="176"/>
      <c r="AT122" s="179">
        <v>8.48</v>
      </c>
      <c r="AU122" s="180">
        <v>9.45</v>
      </c>
      <c r="AV122" s="175">
        <v>704.98</v>
      </c>
      <c r="AW122" s="175">
        <v>83.12</v>
      </c>
      <c r="AX122" s="175">
        <v>2093.68</v>
      </c>
      <c r="AY122" s="175">
        <v>704.97</v>
      </c>
      <c r="AZ122" s="176">
        <v>83.59</v>
      </c>
      <c r="BA122" s="179"/>
      <c r="BB122" s="180"/>
      <c r="BC122" s="175"/>
      <c r="BD122" s="175"/>
      <c r="BE122" s="175"/>
      <c r="BF122" s="175"/>
      <c r="BG122" s="176"/>
      <c r="BH122" s="179">
        <v>9.9</v>
      </c>
      <c r="BI122" s="180">
        <v>10.47</v>
      </c>
      <c r="BJ122" s="175">
        <v>1644</v>
      </c>
      <c r="BK122" s="175">
        <v>166</v>
      </c>
      <c r="BL122" s="175">
        <v>2103</v>
      </c>
      <c r="BM122" s="175">
        <v>3371</v>
      </c>
      <c r="BN122" s="176">
        <v>347</v>
      </c>
      <c r="BO122" s="179">
        <v>9.22</v>
      </c>
      <c r="BP122" s="180">
        <v>9.8</v>
      </c>
      <c r="BQ122" s="175">
        <v>713</v>
      </c>
      <c r="BR122" s="175">
        <v>77</v>
      </c>
      <c r="BS122" s="175">
        <v>2634</v>
      </c>
      <c r="BT122" s="175">
        <v>4085</v>
      </c>
      <c r="BU122" s="175">
        <v>425</v>
      </c>
      <c r="BV122" s="179">
        <v>8.72</v>
      </c>
      <c r="BW122" s="180">
        <v>9.45</v>
      </c>
      <c r="BX122" s="175">
        <v>708</v>
      </c>
      <c r="BY122" s="175">
        <v>81</v>
      </c>
      <c r="BZ122" s="181">
        <v>2713</v>
      </c>
      <c r="CA122" s="175">
        <v>4794</v>
      </c>
      <c r="CB122" s="176">
        <v>506</v>
      </c>
      <c r="CC122" s="175"/>
      <c r="CD122" s="182">
        <f t="shared" si="39"/>
        <v>3769.98</v>
      </c>
      <c r="CE122" s="175">
        <f t="shared" si="39"/>
        <v>407.12</v>
      </c>
      <c r="CF122" s="174">
        <f t="shared" si="56"/>
        <v>9.260119866378464</v>
      </c>
      <c r="CG122" s="175">
        <f t="shared" si="46"/>
        <v>191.28952380952387</v>
      </c>
      <c r="CH122" s="183">
        <f t="shared" si="47"/>
        <v>726.9001904761907</v>
      </c>
      <c r="CI122" s="8"/>
      <c r="CJ122" s="179">
        <v>8.74</v>
      </c>
      <c r="CK122" s="180">
        <v>9.62</v>
      </c>
      <c r="CL122" s="175">
        <v>585.7</v>
      </c>
      <c r="CM122" s="175">
        <v>67.03</v>
      </c>
      <c r="CN122" s="181">
        <v>2151.27</v>
      </c>
      <c r="CO122" s="175">
        <v>5379.73</v>
      </c>
      <c r="CP122" s="176">
        <v>574.12</v>
      </c>
      <c r="CQ122" s="179">
        <v>8.88</v>
      </c>
      <c r="CR122" s="180">
        <v>9.7</v>
      </c>
      <c r="CS122" s="175">
        <v>1005.84</v>
      </c>
      <c r="CT122" s="175">
        <v>113.26</v>
      </c>
      <c r="CU122" s="181">
        <v>2306</v>
      </c>
      <c r="CV122" s="175">
        <v>6385.58</v>
      </c>
      <c r="CW122" s="176">
        <v>687.97</v>
      </c>
      <c r="CX122" s="179">
        <v>9.11</v>
      </c>
      <c r="CY122" s="180">
        <v>9.65</v>
      </c>
      <c r="CZ122" s="175">
        <v>832.81</v>
      </c>
      <c r="DA122" s="175">
        <v>91.4</v>
      </c>
      <c r="DB122" s="175">
        <v>2365</v>
      </c>
      <c r="DC122" s="175">
        <v>7218.33</v>
      </c>
      <c r="DD122" s="176">
        <v>779.66</v>
      </c>
      <c r="DE122" s="173">
        <v>9.02</v>
      </c>
      <c r="DF122" s="174">
        <v>9.59</v>
      </c>
      <c r="DG122" s="175">
        <v>677.55</v>
      </c>
      <c r="DH122" s="175">
        <v>75.1</v>
      </c>
      <c r="DI122" s="175">
        <v>2374</v>
      </c>
      <c r="DJ122" s="175">
        <v>7895.83</v>
      </c>
      <c r="DK122" s="176">
        <v>855.03</v>
      </c>
      <c r="DL122" s="208"/>
      <c r="DM122" s="209"/>
      <c r="DN122" s="209"/>
      <c r="DO122" s="209"/>
      <c r="DP122" s="8"/>
      <c r="DQ122" s="8"/>
      <c r="DR122" s="186"/>
      <c r="DS122" s="185"/>
      <c r="DT122" s="8"/>
      <c r="DU122" s="8"/>
      <c r="DV122" s="8"/>
      <c r="DW122" s="8"/>
      <c r="DX122" s="8"/>
      <c r="DY122" s="186"/>
      <c r="DZ122" s="185"/>
      <c r="EA122" s="8"/>
      <c r="EB122" s="8"/>
      <c r="EC122" s="8"/>
      <c r="ED122" s="8"/>
      <c r="EE122" s="8"/>
      <c r="EF122" s="186"/>
      <c r="EG122" s="173">
        <v>8.6</v>
      </c>
      <c r="EH122" s="174">
        <v>9.54</v>
      </c>
      <c r="EI122" s="175">
        <v>555.24</v>
      </c>
      <c r="EJ122" s="175">
        <v>64.52</v>
      </c>
      <c r="EK122" s="175">
        <v>3067</v>
      </c>
      <c r="EL122" s="175">
        <v>8451.14</v>
      </c>
      <c r="EM122" s="176">
        <v>919.77</v>
      </c>
      <c r="EN122" s="209"/>
      <c r="EO122" s="209"/>
      <c r="EP122" s="8"/>
      <c r="EQ122" s="8"/>
      <c r="ER122" s="8"/>
      <c r="ES122" s="8"/>
      <c r="ET122" s="8"/>
      <c r="EU122" s="173">
        <v>9.54</v>
      </c>
      <c r="EV122" s="174">
        <v>10.19</v>
      </c>
      <c r="EW122" s="175">
        <v>1259.69</v>
      </c>
      <c r="EX122" s="175">
        <v>131.97</v>
      </c>
      <c r="EY122" s="175">
        <v>0</v>
      </c>
      <c r="EZ122" s="175">
        <v>9710.86</v>
      </c>
      <c r="FA122" s="176">
        <v>1052.35</v>
      </c>
      <c r="FB122" s="173">
        <v>9.3</v>
      </c>
      <c r="FC122" s="174">
        <v>10.16</v>
      </c>
      <c r="FD122" s="175">
        <v>1102.43</v>
      </c>
      <c r="FE122" s="175">
        <v>118.49</v>
      </c>
      <c r="FF122" s="175">
        <v>0</v>
      </c>
      <c r="FG122" s="175">
        <v>10813.24</v>
      </c>
      <c r="FH122" s="175">
        <v>1171.26</v>
      </c>
      <c r="FI122" s="185"/>
      <c r="FJ122" s="8"/>
      <c r="FK122" s="8"/>
      <c r="FL122" s="8"/>
      <c r="FM122" s="8"/>
      <c r="FN122" s="8"/>
      <c r="FO122" s="186"/>
      <c r="FP122" s="8"/>
      <c r="FQ122" s="182">
        <f t="shared" si="65"/>
        <v>6019.26</v>
      </c>
      <c r="FR122" s="175">
        <f t="shared" si="65"/>
        <v>661.7700000000001</v>
      </c>
      <c r="FS122" s="174">
        <f t="shared" si="53"/>
        <v>9.095697901083456</v>
      </c>
      <c r="FT122" s="175">
        <f t="shared" si="54"/>
        <v>293.66809523809525</v>
      </c>
      <c r="FU122" s="183">
        <f t="shared" si="48"/>
        <v>1145.3055714285715</v>
      </c>
      <c r="FV122" s="8"/>
      <c r="FW122" s="173">
        <v>8.49</v>
      </c>
      <c r="FX122" s="174">
        <v>9.31</v>
      </c>
      <c r="FY122" s="175">
        <v>634.68</v>
      </c>
      <c r="FZ122" s="175">
        <v>74.75</v>
      </c>
      <c r="GA122" s="175">
        <v>0</v>
      </c>
      <c r="GB122" s="175">
        <v>12282.66</v>
      </c>
      <c r="GC122" s="176">
        <v>1334.93</v>
      </c>
      <c r="GD122" s="173">
        <v>8.65</v>
      </c>
      <c r="GE122" s="174">
        <v>9.3</v>
      </c>
      <c r="GF122" s="175">
        <v>740.97</v>
      </c>
      <c r="GG122" s="175">
        <v>85.65</v>
      </c>
      <c r="GH122" s="175"/>
      <c r="GI122" s="175">
        <v>13023.6</v>
      </c>
      <c r="GJ122" s="175">
        <v>1420.89</v>
      </c>
      <c r="GK122" s="173">
        <v>8.81</v>
      </c>
      <c r="GL122" s="174">
        <v>9.59</v>
      </c>
      <c r="GM122" s="175">
        <v>691.46</v>
      </c>
      <c r="GN122" s="175">
        <v>78.5</v>
      </c>
      <c r="GO122" s="175">
        <v>0</v>
      </c>
      <c r="GP122" s="175">
        <v>13715.08</v>
      </c>
      <c r="GQ122" s="176">
        <v>1499.83</v>
      </c>
      <c r="GR122" s="173">
        <v>9.19</v>
      </c>
      <c r="GS122" s="174">
        <v>10.16</v>
      </c>
      <c r="GT122" s="175">
        <v>645.64</v>
      </c>
      <c r="GU122" s="175">
        <v>70.26</v>
      </c>
      <c r="GV122" s="175">
        <v>0</v>
      </c>
      <c r="GW122" s="175">
        <v>14360.7</v>
      </c>
      <c r="GX122" s="175">
        <v>1570.76</v>
      </c>
      <c r="GY122" s="198">
        <v>9.19</v>
      </c>
      <c r="GZ122" s="199">
        <v>10.16</v>
      </c>
      <c r="HA122" s="200">
        <v>645.64</v>
      </c>
      <c r="HB122" s="200">
        <v>70.26</v>
      </c>
      <c r="HC122" s="200">
        <v>0</v>
      </c>
      <c r="HD122" s="200">
        <v>14360.7</v>
      </c>
      <c r="HE122" s="201">
        <v>1570.76</v>
      </c>
      <c r="HF122" s="198">
        <v>9.48</v>
      </c>
      <c r="HG122" s="199">
        <v>9.92</v>
      </c>
      <c r="HH122" s="200">
        <v>969.42</v>
      </c>
      <c r="HI122" s="200">
        <v>102.3</v>
      </c>
      <c r="HJ122" s="200">
        <v>0</v>
      </c>
      <c r="HK122" s="200">
        <v>15330.07</v>
      </c>
      <c r="HL122" s="200">
        <v>1673.31</v>
      </c>
      <c r="HM122" s="208"/>
      <c r="HN122" s="209"/>
      <c r="HO122" s="8"/>
      <c r="HP122" s="8"/>
      <c r="HQ122" s="8"/>
      <c r="HR122" s="8"/>
      <c r="HS122" s="186"/>
      <c r="HT122" s="8"/>
      <c r="HU122" s="173">
        <f t="shared" si="49"/>
        <v>9.018823529411764</v>
      </c>
      <c r="HV122" s="174">
        <f t="shared" si="50"/>
        <v>9.768235294117646</v>
      </c>
      <c r="HW122" s="202">
        <f t="shared" si="51"/>
        <v>14117.050000000001</v>
      </c>
      <c r="HX122" s="175">
        <f t="shared" si="51"/>
        <v>1550.6100000000001</v>
      </c>
      <c r="HY122" s="210">
        <f t="shared" si="40"/>
        <v>0.43155929038281965</v>
      </c>
      <c r="HZ122" s="175">
        <f t="shared" si="41"/>
        <v>690.1915873015873</v>
      </c>
      <c r="IA122" s="183">
        <f t="shared" si="52"/>
        <v>2657.237611111111</v>
      </c>
      <c r="IB122" s="194"/>
      <c r="IC122" s="211">
        <f t="shared" si="71"/>
        <v>10813.24</v>
      </c>
      <c r="ID122" s="212">
        <f t="shared" si="42"/>
        <v>9789.239999999998</v>
      </c>
      <c r="IE122" s="175">
        <f t="shared" si="72"/>
        <v>1171.26</v>
      </c>
      <c r="IF122" s="176">
        <f t="shared" si="43"/>
        <v>1068.8899999999999</v>
      </c>
      <c r="IG122" s="175"/>
      <c r="IH122" s="211">
        <f t="shared" si="44"/>
        <v>545.1273015873016</v>
      </c>
      <c r="II122" s="176">
        <f t="shared" si="45"/>
        <v>484.9576190476189</v>
      </c>
    </row>
    <row r="123" spans="1:243" s="171" customFormat="1" ht="12.75">
      <c r="A123" s="171" t="s">
        <v>45</v>
      </c>
      <c r="B123" s="172" t="s">
        <v>178</v>
      </c>
      <c r="C123" s="171">
        <v>6.3</v>
      </c>
      <c r="D123" s="173"/>
      <c r="E123" s="174"/>
      <c r="F123" s="175"/>
      <c r="G123" s="175"/>
      <c r="H123" s="175"/>
      <c r="I123" s="175"/>
      <c r="J123" s="176"/>
      <c r="K123" s="173"/>
      <c r="L123" s="174"/>
      <c r="M123" s="175"/>
      <c r="N123" s="175"/>
      <c r="O123" s="175"/>
      <c r="P123" s="175"/>
      <c r="Q123" s="176"/>
      <c r="R123" s="177"/>
      <c r="S123" s="2"/>
      <c r="T123" s="175"/>
      <c r="U123" s="175"/>
      <c r="V123" s="175"/>
      <c r="W123" s="175"/>
      <c r="X123" s="176"/>
      <c r="Y123" s="173"/>
      <c r="Z123" s="174"/>
      <c r="AA123" s="175"/>
      <c r="AB123" s="175"/>
      <c r="AC123" s="175"/>
      <c r="AD123" s="175"/>
      <c r="AE123" s="176"/>
      <c r="AF123" s="177"/>
      <c r="AG123" s="2"/>
      <c r="AH123" s="2"/>
      <c r="AI123" s="2"/>
      <c r="AJ123" s="2"/>
      <c r="AK123" s="2"/>
      <c r="AL123" s="178"/>
      <c r="AM123" s="173"/>
      <c r="AN123" s="174"/>
      <c r="AO123" s="175"/>
      <c r="AP123" s="175"/>
      <c r="AQ123" s="175"/>
      <c r="AR123" s="175"/>
      <c r="AS123" s="176"/>
      <c r="AT123" s="179">
        <v>8.19</v>
      </c>
      <c r="AU123" s="180">
        <v>10.21</v>
      </c>
      <c r="AV123" s="175">
        <v>1122.76</v>
      </c>
      <c r="AW123" s="175">
        <v>137.1</v>
      </c>
      <c r="AX123" s="175">
        <v>2895.54</v>
      </c>
      <c r="AY123" s="175">
        <v>1122.68</v>
      </c>
      <c r="AZ123" s="176">
        <v>138.28</v>
      </c>
      <c r="BA123" s="179"/>
      <c r="BB123" s="180"/>
      <c r="BC123" s="175"/>
      <c r="BD123" s="175"/>
      <c r="BE123" s="175"/>
      <c r="BF123" s="175"/>
      <c r="BG123" s="176"/>
      <c r="BH123" s="179">
        <v>8.84</v>
      </c>
      <c r="BI123" s="180">
        <v>11</v>
      </c>
      <c r="BJ123" s="175">
        <v>1628</v>
      </c>
      <c r="BK123" s="175">
        <v>184</v>
      </c>
      <c r="BL123" s="175">
        <v>3064</v>
      </c>
      <c r="BM123" s="175">
        <v>2751</v>
      </c>
      <c r="BN123" s="176">
        <v>323</v>
      </c>
      <c r="BO123" s="179"/>
      <c r="BP123" s="180"/>
      <c r="BQ123" s="175"/>
      <c r="BR123" s="175"/>
      <c r="BS123" s="175"/>
      <c r="BT123" s="175"/>
      <c r="BU123" s="175"/>
      <c r="BV123" s="179">
        <v>8.44</v>
      </c>
      <c r="BW123" s="180">
        <v>10.43</v>
      </c>
      <c r="BX123" s="175">
        <v>1003</v>
      </c>
      <c r="BY123" s="175">
        <v>118</v>
      </c>
      <c r="BZ123" s="181">
        <v>3402</v>
      </c>
      <c r="CA123" s="175">
        <v>3753</v>
      </c>
      <c r="CB123" s="176">
        <v>442</v>
      </c>
      <c r="CC123" s="175"/>
      <c r="CD123" s="182">
        <f t="shared" si="39"/>
        <v>3753.76</v>
      </c>
      <c r="CE123" s="175">
        <f t="shared" si="39"/>
        <v>439.1</v>
      </c>
      <c r="CF123" s="174">
        <f t="shared" si="56"/>
        <v>8.54875882486905</v>
      </c>
      <c r="CG123" s="175">
        <f t="shared" si="46"/>
        <v>156.73492063492063</v>
      </c>
      <c r="CH123" s="183">
        <f t="shared" si="47"/>
        <v>595.5926984126984</v>
      </c>
      <c r="CI123" s="8"/>
      <c r="CJ123" s="179">
        <v>8.5</v>
      </c>
      <c r="CK123" s="180">
        <v>10.42</v>
      </c>
      <c r="CL123" s="175">
        <v>498.24</v>
      </c>
      <c r="CM123" s="175">
        <v>58.58</v>
      </c>
      <c r="CN123" s="181">
        <v>3506.34</v>
      </c>
      <c r="CO123" s="175">
        <v>4252.15</v>
      </c>
      <c r="CP123" s="176">
        <v>501.91</v>
      </c>
      <c r="CQ123" s="179">
        <v>8.49</v>
      </c>
      <c r="CR123" s="180">
        <v>10.55</v>
      </c>
      <c r="CS123" s="175">
        <v>783.45</v>
      </c>
      <c r="CT123" s="175">
        <v>92.3</v>
      </c>
      <c r="CU123" s="181">
        <v>3295</v>
      </c>
      <c r="CV123" s="175">
        <v>5035.61</v>
      </c>
      <c r="CW123" s="176">
        <v>594.66</v>
      </c>
      <c r="CX123" s="179">
        <v>8.84</v>
      </c>
      <c r="CY123" s="180">
        <v>10.51</v>
      </c>
      <c r="CZ123" s="175">
        <v>951.97</v>
      </c>
      <c r="DA123" s="175">
        <v>107.66</v>
      </c>
      <c r="DB123" s="175">
        <v>3448</v>
      </c>
      <c r="DC123" s="175">
        <v>5987.53</v>
      </c>
      <c r="DD123" s="176">
        <v>703.01</v>
      </c>
      <c r="DE123" s="173">
        <v>9.72</v>
      </c>
      <c r="DF123" s="174">
        <v>10.68</v>
      </c>
      <c r="DG123" s="175">
        <v>1040.6</v>
      </c>
      <c r="DH123" s="175">
        <v>107.01</v>
      </c>
      <c r="DI123" s="175">
        <v>2151</v>
      </c>
      <c r="DJ123" s="175">
        <v>7028.1</v>
      </c>
      <c r="DK123" s="176">
        <v>810.26</v>
      </c>
      <c r="DL123" s="208"/>
      <c r="DM123" s="209"/>
      <c r="DN123" s="209"/>
      <c r="DO123" s="209"/>
      <c r="DP123" s="8"/>
      <c r="DQ123" s="8"/>
      <c r="DR123" s="186"/>
      <c r="DS123" s="185"/>
      <c r="DT123" s="8"/>
      <c r="DU123" s="8"/>
      <c r="DV123" s="8"/>
      <c r="DW123" s="8"/>
      <c r="DX123" s="8"/>
      <c r="DY123" s="186"/>
      <c r="DZ123" s="185"/>
      <c r="EA123" s="8"/>
      <c r="EB123" s="8"/>
      <c r="EC123" s="8"/>
      <c r="ED123" s="8"/>
      <c r="EE123" s="8"/>
      <c r="EF123" s="186"/>
      <c r="EG123" s="173">
        <v>9.76</v>
      </c>
      <c r="EH123" s="174">
        <v>11.09</v>
      </c>
      <c r="EI123" s="175">
        <v>1428.34</v>
      </c>
      <c r="EJ123" s="175">
        <v>146.34</v>
      </c>
      <c r="EK123" s="175">
        <v>3148</v>
      </c>
      <c r="EL123" s="175">
        <v>8456.4</v>
      </c>
      <c r="EM123" s="176">
        <v>957.35</v>
      </c>
      <c r="EN123" s="174">
        <v>10.49</v>
      </c>
      <c r="EO123" s="174">
        <v>11.2</v>
      </c>
      <c r="EP123" s="175">
        <v>1588.62</v>
      </c>
      <c r="EQ123" s="175">
        <v>151.43</v>
      </c>
      <c r="ER123" s="175">
        <v>0</v>
      </c>
      <c r="ES123" s="175">
        <v>10044.99</v>
      </c>
      <c r="ET123" s="175">
        <v>1109.65</v>
      </c>
      <c r="EU123" s="208"/>
      <c r="EV123" s="209"/>
      <c r="EW123" s="8"/>
      <c r="EX123" s="8"/>
      <c r="EY123" s="8"/>
      <c r="EZ123" s="8"/>
      <c r="FA123" s="186"/>
      <c r="FB123" s="173">
        <v>9.95</v>
      </c>
      <c r="FC123" s="174">
        <v>11.11</v>
      </c>
      <c r="FD123" s="175">
        <v>1349.53</v>
      </c>
      <c r="FE123" s="175">
        <v>135.63</v>
      </c>
      <c r="FF123" s="175">
        <v>0</v>
      </c>
      <c r="FG123" s="175">
        <v>12674.94</v>
      </c>
      <c r="FH123" s="175">
        <v>1368.34</v>
      </c>
      <c r="FI123" s="185"/>
      <c r="FJ123" s="8"/>
      <c r="FK123" s="8"/>
      <c r="FL123" s="8"/>
      <c r="FM123" s="8"/>
      <c r="FN123" s="8"/>
      <c r="FO123" s="186"/>
      <c r="FP123" s="8"/>
      <c r="FQ123" s="182">
        <f t="shared" si="65"/>
        <v>7640.749999999999</v>
      </c>
      <c r="FR123" s="175">
        <f t="shared" si="65"/>
        <v>798.9499999999999</v>
      </c>
      <c r="FS123" s="174">
        <f t="shared" si="53"/>
        <v>9.563489580073847</v>
      </c>
      <c r="FT123" s="175">
        <f t="shared" si="54"/>
        <v>413.8674603174603</v>
      </c>
      <c r="FU123" s="183">
        <f t="shared" si="48"/>
        <v>1614.0830952380952</v>
      </c>
      <c r="FV123" s="8"/>
      <c r="FW123" s="185"/>
      <c r="FX123" s="8"/>
      <c r="FY123" s="8"/>
      <c r="FZ123" s="8"/>
      <c r="GA123" s="8"/>
      <c r="GB123" s="8"/>
      <c r="GC123" s="186"/>
      <c r="GD123" s="185"/>
      <c r="GE123" s="8"/>
      <c r="GF123" s="8"/>
      <c r="GG123" s="8"/>
      <c r="GH123" s="8"/>
      <c r="GI123" s="8"/>
      <c r="GJ123" s="8"/>
      <c r="GK123" s="173">
        <v>9.89</v>
      </c>
      <c r="GL123" s="174">
        <v>11.24</v>
      </c>
      <c r="GM123" s="175">
        <v>1798.6</v>
      </c>
      <c r="GN123" s="175">
        <v>181.8</v>
      </c>
      <c r="GO123" s="175">
        <v>0</v>
      </c>
      <c r="GP123" s="175">
        <v>16517.29</v>
      </c>
      <c r="GQ123" s="176">
        <v>1757.87</v>
      </c>
      <c r="GR123" s="173">
        <v>10.1</v>
      </c>
      <c r="GS123" s="174">
        <v>11.24</v>
      </c>
      <c r="GT123" s="175">
        <v>1252.22</v>
      </c>
      <c r="GU123" s="175">
        <v>124.02</v>
      </c>
      <c r="GV123" s="175">
        <v>0</v>
      </c>
      <c r="GW123" s="175">
        <v>17769.49</v>
      </c>
      <c r="GX123" s="175">
        <v>1882.41</v>
      </c>
      <c r="GY123" s="198">
        <v>10.95</v>
      </c>
      <c r="GZ123" s="199">
        <v>11.78</v>
      </c>
      <c r="HA123" s="200">
        <v>1444.73</v>
      </c>
      <c r="HB123" s="200">
        <v>131.98</v>
      </c>
      <c r="HC123" s="200">
        <v>0</v>
      </c>
      <c r="HD123" s="200">
        <v>19214.16</v>
      </c>
      <c r="HE123" s="201">
        <v>2015.31</v>
      </c>
      <c r="HF123" s="198">
        <v>11.52</v>
      </c>
      <c r="HG123" s="199">
        <v>12.48</v>
      </c>
      <c r="HH123" s="200">
        <v>1032.34</v>
      </c>
      <c r="HI123" s="200">
        <v>89.64</v>
      </c>
      <c r="HJ123" s="200">
        <v>0</v>
      </c>
      <c r="HK123" s="200">
        <v>20246.45</v>
      </c>
      <c r="HL123" s="200">
        <v>2105.72</v>
      </c>
      <c r="HM123" s="208"/>
      <c r="HN123" s="209"/>
      <c r="HO123" s="8"/>
      <c r="HP123" s="8"/>
      <c r="HQ123" s="8"/>
      <c r="HR123" s="8"/>
      <c r="HS123" s="186"/>
      <c r="HT123" s="8"/>
      <c r="HU123" s="173">
        <f t="shared" si="49"/>
        <v>9.54857142857143</v>
      </c>
      <c r="HV123" s="174">
        <f t="shared" si="50"/>
        <v>10.995714285714286</v>
      </c>
      <c r="HW123" s="202">
        <f t="shared" si="51"/>
        <v>16922.399999999998</v>
      </c>
      <c r="HX123" s="175">
        <f t="shared" si="51"/>
        <v>1765.49</v>
      </c>
      <c r="HY123" s="210">
        <f t="shared" si="40"/>
        <v>0.5156462585034016</v>
      </c>
      <c r="HZ123" s="175">
        <f t="shared" si="41"/>
        <v>920.6052380952376</v>
      </c>
      <c r="IA123" s="183">
        <f t="shared" si="52"/>
        <v>3544.330166666665</v>
      </c>
      <c r="IB123" s="194"/>
      <c r="IC123" s="211">
        <f t="shared" si="71"/>
        <v>12674.94</v>
      </c>
      <c r="ID123" s="212">
        <f t="shared" si="42"/>
        <v>11394.51</v>
      </c>
      <c r="IE123" s="175">
        <f t="shared" si="72"/>
        <v>1368.34</v>
      </c>
      <c r="IF123" s="176">
        <f t="shared" si="43"/>
        <v>1238.0499999999997</v>
      </c>
      <c r="IG123" s="175"/>
      <c r="IH123" s="211">
        <f t="shared" si="44"/>
        <v>643.5552380952383</v>
      </c>
      <c r="II123" s="176">
        <f t="shared" si="45"/>
        <v>570.6023809523813</v>
      </c>
    </row>
    <row r="124" spans="1:243" s="171" customFormat="1" ht="12.75">
      <c r="A124" s="171" t="s">
        <v>45</v>
      </c>
      <c r="B124" s="172" t="s">
        <v>179</v>
      </c>
      <c r="C124" s="171">
        <v>6.3</v>
      </c>
      <c r="D124" s="173"/>
      <c r="E124" s="174"/>
      <c r="F124" s="175"/>
      <c r="G124" s="175"/>
      <c r="H124" s="175"/>
      <c r="I124" s="175"/>
      <c r="J124" s="176"/>
      <c r="K124" s="173"/>
      <c r="L124" s="174"/>
      <c r="M124" s="175"/>
      <c r="N124" s="175"/>
      <c r="O124" s="175"/>
      <c r="P124" s="175"/>
      <c r="Q124" s="176"/>
      <c r="R124" s="177"/>
      <c r="S124" s="2"/>
      <c r="T124" s="175"/>
      <c r="U124" s="175"/>
      <c r="V124" s="175"/>
      <c r="W124" s="175"/>
      <c r="X124" s="176"/>
      <c r="Y124" s="173"/>
      <c r="Z124" s="174"/>
      <c r="AA124" s="175"/>
      <c r="AB124" s="175"/>
      <c r="AC124" s="175"/>
      <c r="AD124" s="175"/>
      <c r="AE124" s="176"/>
      <c r="AF124" s="177"/>
      <c r="AG124" s="2"/>
      <c r="AH124" s="2"/>
      <c r="AI124" s="2"/>
      <c r="AJ124" s="2"/>
      <c r="AK124" s="2"/>
      <c r="AL124" s="178"/>
      <c r="AM124" s="173"/>
      <c r="AN124" s="174"/>
      <c r="AO124" s="175"/>
      <c r="AP124" s="175"/>
      <c r="AQ124" s="175"/>
      <c r="AR124" s="175"/>
      <c r="AS124" s="176"/>
      <c r="AT124" s="179">
        <v>7.81</v>
      </c>
      <c r="AU124" s="180">
        <v>9.28</v>
      </c>
      <c r="AV124" s="175">
        <v>1145.38</v>
      </c>
      <c r="AW124" s="175">
        <v>146.71</v>
      </c>
      <c r="AX124" s="175">
        <v>3308.95</v>
      </c>
      <c r="AY124" s="175">
        <v>1145.33</v>
      </c>
      <c r="AZ124" s="176">
        <v>148.09</v>
      </c>
      <c r="BA124" s="179"/>
      <c r="BB124" s="180"/>
      <c r="BC124" s="175"/>
      <c r="BD124" s="175"/>
      <c r="BE124" s="175"/>
      <c r="BF124" s="175"/>
      <c r="BG124" s="176"/>
      <c r="BH124" s="179">
        <v>8.78</v>
      </c>
      <c r="BI124" s="180">
        <v>10.01</v>
      </c>
      <c r="BJ124" s="175">
        <v>711</v>
      </c>
      <c r="BK124" s="175">
        <v>80</v>
      </c>
      <c r="BL124" s="175">
        <v>3182</v>
      </c>
      <c r="BM124" s="175">
        <v>2883</v>
      </c>
      <c r="BN124" s="176">
        <v>347</v>
      </c>
      <c r="BO124" s="179"/>
      <c r="BP124" s="180"/>
      <c r="BQ124" s="175"/>
      <c r="BR124" s="175"/>
      <c r="BS124" s="175"/>
      <c r="BT124" s="175"/>
      <c r="BU124" s="175"/>
      <c r="BV124" s="179">
        <v>8.67</v>
      </c>
      <c r="BW124" s="180">
        <v>9.86</v>
      </c>
      <c r="BX124" s="175">
        <v>1282</v>
      </c>
      <c r="BY124" s="175">
        <v>147</v>
      </c>
      <c r="BZ124" s="181">
        <v>2811</v>
      </c>
      <c r="CA124" s="175">
        <v>4165</v>
      </c>
      <c r="CB124" s="176">
        <v>496</v>
      </c>
      <c r="CC124" s="175"/>
      <c r="CD124" s="182">
        <f t="shared" si="39"/>
        <v>3138.38</v>
      </c>
      <c r="CE124" s="175">
        <f t="shared" si="39"/>
        <v>373.71000000000004</v>
      </c>
      <c r="CF124" s="174">
        <f t="shared" si="56"/>
        <v>8.397902116614487</v>
      </c>
      <c r="CG124" s="175">
        <f t="shared" si="46"/>
        <v>124.44555555555553</v>
      </c>
      <c r="CH124" s="183">
        <f t="shared" si="47"/>
        <v>472.893111111111</v>
      </c>
      <c r="CI124" s="8"/>
      <c r="CJ124" s="179">
        <v>8.68</v>
      </c>
      <c r="CK124" s="180">
        <v>9.61</v>
      </c>
      <c r="CL124" s="175">
        <v>686.44</v>
      </c>
      <c r="CM124" s="175">
        <v>79.09</v>
      </c>
      <c r="CN124" s="181">
        <v>2795.58</v>
      </c>
      <c r="CO124" s="175">
        <v>4851.88</v>
      </c>
      <c r="CP124" s="176">
        <v>575.72</v>
      </c>
      <c r="CQ124" s="179">
        <v>8.49</v>
      </c>
      <c r="CR124" s="180">
        <v>9.37</v>
      </c>
      <c r="CS124" s="175">
        <v>925.07</v>
      </c>
      <c r="CT124" s="175">
        <v>109.02</v>
      </c>
      <c r="CU124" s="181">
        <v>3022</v>
      </c>
      <c r="CV124" s="175">
        <v>5776.86</v>
      </c>
      <c r="CW124" s="206">
        <v>685.26</v>
      </c>
      <c r="CX124" s="179">
        <v>8.57</v>
      </c>
      <c r="CY124" s="180">
        <v>9.48</v>
      </c>
      <c r="CZ124" s="175">
        <v>940.03</v>
      </c>
      <c r="DA124" s="175">
        <v>109.67</v>
      </c>
      <c r="DB124" s="175">
        <v>3160</v>
      </c>
      <c r="DC124" s="175">
        <v>6716.89</v>
      </c>
      <c r="DD124" s="176">
        <v>795.52</v>
      </c>
      <c r="DE124" s="173">
        <v>8.69</v>
      </c>
      <c r="DF124" s="174">
        <v>9.61</v>
      </c>
      <c r="DG124" s="175">
        <v>687.89</v>
      </c>
      <c r="DH124" s="175">
        <v>79.1</v>
      </c>
      <c r="DI124" s="175">
        <v>3015</v>
      </c>
      <c r="DJ124" s="175">
        <v>7404.74</v>
      </c>
      <c r="DK124" s="176">
        <v>874.94</v>
      </c>
      <c r="DL124" s="173">
        <v>9.01</v>
      </c>
      <c r="DM124" s="174">
        <v>9.93</v>
      </c>
      <c r="DN124" s="175">
        <v>662.63</v>
      </c>
      <c r="DO124" s="175">
        <v>73.53</v>
      </c>
      <c r="DP124" s="175">
        <v>2705</v>
      </c>
      <c r="DQ124" s="175">
        <v>8067.37</v>
      </c>
      <c r="DR124" s="176">
        <v>948.78</v>
      </c>
      <c r="DS124" s="185"/>
      <c r="DT124" s="8"/>
      <c r="DU124" s="8"/>
      <c r="DV124" s="8"/>
      <c r="DW124" s="8"/>
      <c r="DX124" s="8"/>
      <c r="DY124" s="186"/>
      <c r="DZ124" s="185"/>
      <c r="EA124" s="8"/>
      <c r="EB124" s="8"/>
      <c r="EC124" s="8"/>
      <c r="ED124" s="8"/>
      <c r="EE124" s="8"/>
      <c r="EF124" s="186"/>
      <c r="EG124" s="173">
        <v>8.39</v>
      </c>
      <c r="EH124" s="174">
        <v>9.57</v>
      </c>
      <c r="EI124" s="175">
        <v>592.61</v>
      </c>
      <c r="EJ124" s="175">
        <v>70.61</v>
      </c>
      <c r="EK124" s="175">
        <v>3351.28</v>
      </c>
      <c r="EL124" s="175">
        <v>8659.91</v>
      </c>
      <c r="EM124" s="176">
        <v>1019.81</v>
      </c>
      <c r="EN124" s="209"/>
      <c r="EO124" s="209"/>
      <c r="EP124" s="8"/>
      <c r="EQ124" s="8"/>
      <c r="ER124" s="8"/>
      <c r="ES124" s="8"/>
      <c r="ET124" s="8"/>
      <c r="EU124" s="173">
        <v>9.32</v>
      </c>
      <c r="EV124" s="174">
        <v>10.25</v>
      </c>
      <c r="EW124" s="175">
        <v>822.4</v>
      </c>
      <c r="EX124" s="175">
        <v>88.22</v>
      </c>
      <c r="EY124" s="175">
        <v>0</v>
      </c>
      <c r="EZ124" s="175">
        <v>10496.11</v>
      </c>
      <c r="FA124" s="176">
        <v>1221.18</v>
      </c>
      <c r="FB124" s="173">
        <v>8.82</v>
      </c>
      <c r="FC124" s="174">
        <v>9.7</v>
      </c>
      <c r="FD124" s="175">
        <v>981.99</v>
      </c>
      <c r="FE124" s="175">
        <v>111.37</v>
      </c>
      <c r="FF124" s="175">
        <v>0</v>
      </c>
      <c r="FG124" s="175">
        <v>11478.07</v>
      </c>
      <c r="FH124" s="175">
        <v>1333.04</v>
      </c>
      <c r="FI124" s="185"/>
      <c r="FJ124" s="8"/>
      <c r="FK124" s="8"/>
      <c r="FL124" s="8"/>
      <c r="FM124" s="8"/>
      <c r="FN124" s="8"/>
      <c r="FO124" s="186"/>
      <c r="FP124" s="8"/>
      <c r="FQ124" s="182">
        <f t="shared" si="65"/>
        <v>6299.0599999999995</v>
      </c>
      <c r="FR124" s="175">
        <f t="shared" si="65"/>
        <v>720.61</v>
      </c>
      <c r="FS124" s="174">
        <f t="shared" si="53"/>
        <v>8.741288630465855</v>
      </c>
      <c r="FT124" s="175">
        <f t="shared" si="54"/>
        <v>279.24079365079353</v>
      </c>
      <c r="FU124" s="183">
        <f t="shared" si="48"/>
        <v>1089.0390952380947</v>
      </c>
      <c r="FV124" s="8"/>
      <c r="FW124" s="173">
        <v>8.39</v>
      </c>
      <c r="FX124" s="174">
        <v>9.39</v>
      </c>
      <c r="FY124" s="175">
        <v>1443.45</v>
      </c>
      <c r="FZ124" s="175">
        <v>172.12</v>
      </c>
      <c r="GA124" s="175">
        <v>0</v>
      </c>
      <c r="GB124" s="175">
        <v>12921.55</v>
      </c>
      <c r="GC124" s="176">
        <v>1506.03</v>
      </c>
      <c r="GD124" s="185"/>
      <c r="GE124" s="8"/>
      <c r="GF124" s="8"/>
      <c r="GG124" s="8"/>
      <c r="GH124" s="8"/>
      <c r="GI124" s="8"/>
      <c r="GJ124" s="8"/>
      <c r="GK124" s="173">
        <v>8.56</v>
      </c>
      <c r="GL124" s="174">
        <v>9.76</v>
      </c>
      <c r="GM124" s="175">
        <v>784.38</v>
      </c>
      <c r="GN124" s="175">
        <v>91.62</v>
      </c>
      <c r="GO124" s="175">
        <v>0</v>
      </c>
      <c r="GP124" s="175">
        <v>14504.71</v>
      </c>
      <c r="GQ124" s="176">
        <v>1690.45</v>
      </c>
      <c r="GR124" s="173">
        <v>8.75</v>
      </c>
      <c r="GS124" s="174">
        <v>9.92</v>
      </c>
      <c r="GT124" s="175">
        <v>815.03</v>
      </c>
      <c r="GU124" s="175">
        <v>93.1</v>
      </c>
      <c r="GV124" s="175">
        <v>0</v>
      </c>
      <c r="GW124" s="175">
        <v>15319.7</v>
      </c>
      <c r="GX124" s="175">
        <v>1783.87</v>
      </c>
      <c r="GY124" s="185"/>
      <c r="GZ124" s="8"/>
      <c r="HA124" s="8"/>
      <c r="HB124" s="8"/>
      <c r="HC124" s="8"/>
      <c r="HD124" s="8"/>
      <c r="HE124" s="186"/>
      <c r="HF124" s="198">
        <v>8.91</v>
      </c>
      <c r="HG124" s="199">
        <v>10.12</v>
      </c>
      <c r="HH124" s="200">
        <v>1664.7</v>
      </c>
      <c r="HI124" s="200">
        <v>186.7</v>
      </c>
      <c r="HJ124" s="200">
        <v>0</v>
      </c>
      <c r="HK124" s="200">
        <v>16984.48</v>
      </c>
      <c r="HL124" s="200">
        <v>1971.63</v>
      </c>
      <c r="HM124" s="208"/>
      <c r="HN124" s="209"/>
      <c r="HO124" s="8"/>
      <c r="HP124" s="8"/>
      <c r="HQ124" s="8"/>
      <c r="HR124" s="8"/>
      <c r="HS124" s="186"/>
      <c r="HT124" s="8"/>
      <c r="HU124" s="173">
        <f t="shared" si="49"/>
        <v>8.655999999999999</v>
      </c>
      <c r="HV124" s="174">
        <f t="shared" si="50"/>
        <v>9.724</v>
      </c>
      <c r="HW124" s="202">
        <f t="shared" si="51"/>
        <v>14145</v>
      </c>
      <c r="HX124" s="175">
        <f t="shared" si="51"/>
        <v>1637.86</v>
      </c>
      <c r="HY124" s="210">
        <f t="shared" si="40"/>
        <v>0.37396825396825384</v>
      </c>
      <c r="HZ124" s="175">
        <f t="shared" si="41"/>
        <v>607.3780952380955</v>
      </c>
      <c r="IA124" s="183">
        <f t="shared" si="52"/>
        <v>2338.405666666668</v>
      </c>
      <c r="IB124" s="194"/>
      <c r="IC124" s="211">
        <f t="shared" si="71"/>
        <v>11478.07</v>
      </c>
      <c r="ID124" s="212">
        <f t="shared" si="42"/>
        <v>9437.439999999999</v>
      </c>
      <c r="IE124" s="175">
        <f t="shared" si="72"/>
        <v>1333.04</v>
      </c>
      <c r="IF124" s="176">
        <f t="shared" si="43"/>
        <v>1094.32</v>
      </c>
      <c r="IG124" s="175"/>
      <c r="IH124" s="211">
        <f t="shared" si="44"/>
        <v>488.87587301587314</v>
      </c>
      <c r="II124" s="176">
        <f t="shared" si="45"/>
        <v>403.6863492063492</v>
      </c>
    </row>
    <row r="125" spans="1:243" s="171" customFormat="1" ht="12.75">
      <c r="A125" s="171" t="s">
        <v>45</v>
      </c>
      <c r="B125" s="172" t="s">
        <v>180</v>
      </c>
      <c r="C125" s="171">
        <v>6.3</v>
      </c>
      <c r="D125" s="173"/>
      <c r="E125" s="174"/>
      <c r="F125" s="175"/>
      <c r="G125" s="175"/>
      <c r="H125" s="175"/>
      <c r="I125" s="175"/>
      <c r="J125" s="176"/>
      <c r="K125" s="173"/>
      <c r="L125" s="174"/>
      <c r="M125" s="175"/>
      <c r="N125" s="175"/>
      <c r="O125" s="175"/>
      <c r="P125" s="175"/>
      <c r="Q125" s="176"/>
      <c r="R125" s="177"/>
      <c r="S125" s="2"/>
      <c r="T125" s="175"/>
      <c r="U125" s="175"/>
      <c r="V125" s="175"/>
      <c r="W125" s="175"/>
      <c r="X125" s="176"/>
      <c r="Y125" s="173"/>
      <c r="Z125" s="174"/>
      <c r="AA125" s="175"/>
      <c r="AB125" s="175"/>
      <c r="AC125" s="175"/>
      <c r="AD125" s="175"/>
      <c r="AE125" s="176"/>
      <c r="AF125" s="177"/>
      <c r="AG125" s="2"/>
      <c r="AH125" s="2"/>
      <c r="AI125" s="2"/>
      <c r="AJ125" s="2"/>
      <c r="AK125" s="2"/>
      <c r="AL125" s="178"/>
      <c r="AM125" s="173"/>
      <c r="AN125" s="174"/>
      <c r="AO125" s="175"/>
      <c r="AP125" s="175"/>
      <c r="AQ125" s="175"/>
      <c r="AR125" s="175"/>
      <c r="AS125" s="176"/>
      <c r="AT125" s="179">
        <v>9.48</v>
      </c>
      <c r="AU125" s="180">
        <v>10.51</v>
      </c>
      <c r="AV125" s="175">
        <v>1922.02</v>
      </c>
      <c r="AW125" s="175">
        <v>202.77</v>
      </c>
      <c r="AX125" s="175">
        <v>2720.05</v>
      </c>
      <c r="AY125" s="175">
        <v>1921.94</v>
      </c>
      <c r="AZ125" s="176">
        <v>203.9</v>
      </c>
      <c r="BA125" s="179">
        <v>10.1</v>
      </c>
      <c r="BB125" s="180">
        <v>10.97</v>
      </c>
      <c r="BC125" s="175">
        <v>3493</v>
      </c>
      <c r="BD125" s="175">
        <v>345</v>
      </c>
      <c r="BE125" s="175">
        <v>2645</v>
      </c>
      <c r="BF125" s="175">
        <v>5414</v>
      </c>
      <c r="BG125" s="176">
        <v>551</v>
      </c>
      <c r="BH125" s="179"/>
      <c r="BI125" s="180"/>
      <c r="BJ125" s="175"/>
      <c r="BK125" s="175"/>
      <c r="BL125" s="175"/>
      <c r="BM125" s="175"/>
      <c r="BN125" s="176"/>
      <c r="BO125" s="179"/>
      <c r="BP125" s="180"/>
      <c r="BQ125" s="175"/>
      <c r="BR125" s="175"/>
      <c r="BS125" s="175"/>
      <c r="BT125" s="175"/>
      <c r="BU125" s="175"/>
      <c r="BV125" s="179">
        <v>10.02</v>
      </c>
      <c r="BW125" s="180">
        <v>11.03</v>
      </c>
      <c r="BX125" s="175">
        <v>2387</v>
      </c>
      <c r="BY125" s="175">
        <v>238</v>
      </c>
      <c r="BZ125" s="181">
        <v>2511</v>
      </c>
      <c r="CA125" s="175">
        <v>7802</v>
      </c>
      <c r="CB125" s="176">
        <v>790</v>
      </c>
      <c r="CC125" s="175"/>
      <c r="CD125" s="182">
        <f t="shared" si="39"/>
        <v>7802.02</v>
      </c>
      <c r="CE125" s="175">
        <f t="shared" si="39"/>
        <v>785.77</v>
      </c>
      <c r="CF125" s="174">
        <f t="shared" si="56"/>
        <v>9.929139570103212</v>
      </c>
      <c r="CG125" s="175">
        <f t="shared" si="46"/>
        <v>452.6458730158731</v>
      </c>
      <c r="CH125" s="183">
        <f t="shared" si="47"/>
        <v>1720.0543174603179</v>
      </c>
      <c r="CI125" s="8"/>
      <c r="CJ125" s="179">
        <v>9.7</v>
      </c>
      <c r="CK125" s="180">
        <v>10.87</v>
      </c>
      <c r="CL125" s="175">
        <v>1111.06</v>
      </c>
      <c r="CM125" s="175">
        <v>114.58</v>
      </c>
      <c r="CN125" s="181">
        <v>2771.23</v>
      </c>
      <c r="CO125" s="175">
        <v>8913.63</v>
      </c>
      <c r="CP125" s="176">
        <v>905.44</v>
      </c>
      <c r="CQ125" s="179">
        <v>10.05</v>
      </c>
      <c r="CR125" s="180">
        <v>11</v>
      </c>
      <c r="CS125" s="175">
        <v>1958.87</v>
      </c>
      <c r="CT125" s="175">
        <v>194.88</v>
      </c>
      <c r="CU125" s="181">
        <v>2364</v>
      </c>
      <c r="CV125" s="175">
        <v>10872.47</v>
      </c>
      <c r="CW125" s="206">
        <v>1101.41</v>
      </c>
      <c r="CX125" s="179">
        <v>10.03</v>
      </c>
      <c r="CY125" s="180">
        <v>10.87</v>
      </c>
      <c r="CZ125" s="175">
        <v>1207.91</v>
      </c>
      <c r="DA125" s="175">
        <v>120.36</v>
      </c>
      <c r="DB125" s="175">
        <v>2716</v>
      </c>
      <c r="DC125" s="175">
        <v>12080.39</v>
      </c>
      <c r="DD125" s="176">
        <v>1222.2</v>
      </c>
      <c r="DE125" s="173">
        <v>10.18</v>
      </c>
      <c r="DF125" s="174">
        <v>10.98</v>
      </c>
      <c r="DG125" s="175">
        <v>1527.34</v>
      </c>
      <c r="DH125" s="175">
        <v>150.05</v>
      </c>
      <c r="DI125" s="175">
        <v>2763</v>
      </c>
      <c r="DJ125" s="175">
        <v>13607.69</v>
      </c>
      <c r="DK125" s="176">
        <v>1373.12</v>
      </c>
      <c r="DL125" s="173">
        <v>10.15</v>
      </c>
      <c r="DM125" s="174">
        <v>10.94</v>
      </c>
      <c r="DN125" s="175">
        <v>432.04</v>
      </c>
      <c r="DO125" s="175">
        <v>42.56</v>
      </c>
      <c r="DP125" s="175">
        <v>3194</v>
      </c>
      <c r="DQ125" s="175">
        <v>14039.73</v>
      </c>
      <c r="DR125" s="176">
        <v>1415.68</v>
      </c>
      <c r="DS125" s="185"/>
      <c r="DT125" s="8"/>
      <c r="DU125" s="8"/>
      <c r="DV125" s="8"/>
      <c r="DW125" s="8"/>
      <c r="DX125" s="8"/>
      <c r="DY125" s="186"/>
      <c r="DZ125" s="185"/>
      <c r="EA125" s="8"/>
      <c r="EB125" s="8"/>
      <c r="EC125" s="8"/>
      <c r="ED125" s="8"/>
      <c r="EE125" s="8"/>
      <c r="EF125" s="186"/>
      <c r="EG125" s="173">
        <v>10.11</v>
      </c>
      <c r="EH125" s="174">
        <v>11.05</v>
      </c>
      <c r="EI125" s="175">
        <v>1021.94</v>
      </c>
      <c r="EJ125" s="175">
        <v>101.05</v>
      </c>
      <c r="EK125" s="175">
        <v>2855.35</v>
      </c>
      <c r="EL125" s="175">
        <v>15061.63</v>
      </c>
      <c r="EM125" s="176">
        <v>1517.32</v>
      </c>
      <c r="EN125" s="174">
        <v>10.24</v>
      </c>
      <c r="EO125" s="174">
        <v>10.94</v>
      </c>
      <c r="EP125" s="175">
        <v>2150.03</v>
      </c>
      <c r="EQ125" s="175">
        <v>210.02</v>
      </c>
      <c r="ER125" s="175">
        <v>0</v>
      </c>
      <c r="ES125" s="175">
        <v>17211.62</v>
      </c>
      <c r="ET125" s="175">
        <v>1728.23</v>
      </c>
      <c r="EU125" s="173">
        <v>9.96</v>
      </c>
      <c r="EV125" s="174">
        <v>10.93</v>
      </c>
      <c r="EW125" s="175">
        <v>1459.8</v>
      </c>
      <c r="EX125" s="175">
        <v>146.54</v>
      </c>
      <c r="EY125" s="175">
        <v>0</v>
      </c>
      <c r="EZ125" s="175">
        <v>18671.43</v>
      </c>
      <c r="FA125" s="176">
        <v>1875.34</v>
      </c>
      <c r="FB125" s="173">
        <v>9.82</v>
      </c>
      <c r="FC125" s="174">
        <v>10.85</v>
      </c>
      <c r="FD125" s="175">
        <v>1759.62</v>
      </c>
      <c r="FE125" s="175">
        <v>179.1</v>
      </c>
      <c r="FF125" s="175">
        <v>0</v>
      </c>
      <c r="FG125" s="175">
        <v>20431.05</v>
      </c>
      <c r="FH125" s="175">
        <v>2055.6</v>
      </c>
      <c r="FI125" s="185"/>
      <c r="FJ125" s="8"/>
      <c r="FK125" s="8"/>
      <c r="FL125" s="8"/>
      <c r="FM125" s="8"/>
      <c r="FN125" s="8"/>
      <c r="FO125" s="186"/>
      <c r="FP125" s="8"/>
      <c r="FQ125" s="182">
        <f t="shared" si="65"/>
        <v>12628.61</v>
      </c>
      <c r="FR125" s="175">
        <f t="shared" si="65"/>
        <v>1259.1399999999999</v>
      </c>
      <c r="FS125" s="174">
        <f t="shared" si="53"/>
        <v>10.029551916387376</v>
      </c>
      <c r="FT125" s="175">
        <f t="shared" si="54"/>
        <v>745.40126984127</v>
      </c>
      <c r="FU125" s="183">
        <f t="shared" si="48"/>
        <v>2907.064952380953</v>
      </c>
      <c r="FV125" s="8"/>
      <c r="FW125" s="185"/>
      <c r="FX125" s="8"/>
      <c r="FY125" s="8"/>
      <c r="FZ125" s="8"/>
      <c r="GA125" s="8"/>
      <c r="GB125" s="8"/>
      <c r="GC125" s="186"/>
      <c r="GD125" s="185"/>
      <c r="GE125" s="8"/>
      <c r="GF125" s="8"/>
      <c r="GG125" s="8"/>
      <c r="GH125" s="8"/>
      <c r="GI125" s="8"/>
      <c r="GJ125" s="8"/>
      <c r="GK125" s="173">
        <v>9.67</v>
      </c>
      <c r="GL125" s="174">
        <v>10.44</v>
      </c>
      <c r="GM125" s="175">
        <v>1421.81</v>
      </c>
      <c r="GN125" s="175">
        <v>147.03</v>
      </c>
      <c r="GO125" s="175">
        <v>0</v>
      </c>
      <c r="GP125" s="175">
        <v>25929.51</v>
      </c>
      <c r="GQ125" s="176">
        <v>2624.46</v>
      </c>
      <c r="GR125" s="173">
        <v>10.02</v>
      </c>
      <c r="GS125" s="174">
        <v>10.61</v>
      </c>
      <c r="GT125" s="175">
        <v>2026.58</v>
      </c>
      <c r="GU125" s="175">
        <v>202.16</v>
      </c>
      <c r="GV125" s="175">
        <v>0</v>
      </c>
      <c r="GW125" s="175">
        <v>27956.05</v>
      </c>
      <c r="GX125" s="175">
        <v>2828.75</v>
      </c>
      <c r="GY125" s="198">
        <v>10.03</v>
      </c>
      <c r="GZ125" s="199">
        <v>10.72</v>
      </c>
      <c r="HA125" s="200">
        <v>1270.8</v>
      </c>
      <c r="HB125" s="200">
        <v>126.63</v>
      </c>
      <c r="HC125" s="200">
        <v>0</v>
      </c>
      <c r="HD125" s="200">
        <v>29226.88</v>
      </c>
      <c r="HE125" s="201">
        <v>2955.91</v>
      </c>
      <c r="HF125" s="198">
        <v>10.03</v>
      </c>
      <c r="HG125" s="199">
        <v>10.72</v>
      </c>
      <c r="HH125" s="200">
        <v>1270.8</v>
      </c>
      <c r="HI125" s="200">
        <v>126.63</v>
      </c>
      <c r="HJ125" s="200">
        <v>0</v>
      </c>
      <c r="HK125" s="200">
        <v>29226.88</v>
      </c>
      <c r="HL125" s="200">
        <v>2955.91</v>
      </c>
      <c r="HM125" s="208"/>
      <c r="HN125" s="209"/>
      <c r="HO125" s="8"/>
      <c r="HP125" s="8"/>
      <c r="HQ125" s="8"/>
      <c r="HR125" s="8"/>
      <c r="HS125" s="186"/>
      <c r="HT125" s="8"/>
      <c r="HU125" s="173">
        <f t="shared" si="49"/>
        <v>9.974375</v>
      </c>
      <c r="HV125" s="174">
        <f t="shared" si="50"/>
        <v>10.839375</v>
      </c>
      <c r="HW125" s="202">
        <f t="shared" si="51"/>
        <v>26420.620000000003</v>
      </c>
      <c r="HX125" s="175">
        <f t="shared" si="51"/>
        <v>2647.3599999999997</v>
      </c>
      <c r="HY125" s="210">
        <f t="shared" si="40"/>
        <v>0.583234126984127</v>
      </c>
      <c r="HZ125" s="175">
        <f t="shared" si="41"/>
        <v>1546.3892063492076</v>
      </c>
      <c r="IA125" s="183">
        <f t="shared" si="52"/>
        <v>5953.598444444449</v>
      </c>
      <c r="IB125" s="194"/>
      <c r="IC125" s="211">
        <f t="shared" si="71"/>
        <v>20431.05</v>
      </c>
      <c r="ID125" s="212">
        <f t="shared" si="42"/>
        <v>20430.63</v>
      </c>
      <c r="IE125" s="175">
        <f t="shared" si="72"/>
        <v>2055.6</v>
      </c>
      <c r="IF125" s="176">
        <f t="shared" si="43"/>
        <v>2044.9099999999999</v>
      </c>
      <c r="IG125" s="175"/>
      <c r="IH125" s="211">
        <f t="shared" si="44"/>
        <v>1187.4238095238097</v>
      </c>
      <c r="II125" s="176">
        <f t="shared" si="45"/>
        <v>1198.0471428571432</v>
      </c>
    </row>
    <row r="126" spans="1:243" s="171" customFormat="1" ht="12.75">
      <c r="A126" s="171" t="s">
        <v>45</v>
      </c>
      <c r="B126" s="172" t="s">
        <v>181</v>
      </c>
      <c r="C126" s="171">
        <v>6.3</v>
      </c>
      <c r="D126" s="173"/>
      <c r="E126" s="174"/>
      <c r="F126" s="175"/>
      <c r="G126" s="175"/>
      <c r="H126" s="175"/>
      <c r="I126" s="175"/>
      <c r="J126" s="176"/>
      <c r="K126" s="173"/>
      <c r="L126" s="174"/>
      <c r="M126" s="175"/>
      <c r="N126" s="175"/>
      <c r="O126" s="175"/>
      <c r="P126" s="175"/>
      <c r="Q126" s="176"/>
      <c r="R126" s="177"/>
      <c r="S126" s="2"/>
      <c r="T126" s="175"/>
      <c r="U126" s="175"/>
      <c r="V126" s="175"/>
      <c r="W126" s="175"/>
      <c r="X126" s="176"/>
      <c r="Y126" s="173"/>
      <c r="Z126" s="174"/>
      <c r="AA126" s="175"/>
      <c r="AB126" s="175"/>
      <c r="AC126" s="175"/>
      <c r="AD126" s="175"/>
      <c r="AE126" s="176"/>
      <c r="AF126" s="177"/>
      <c r="AG126" s="2"/>
      <c r="AH126" s="2"/>
      <c r="AI126" s="2"/>
      <c r="AJ126" s="2"/>
      <c r="AK126" s="2"/>
      <c r="AL126" s="178"/>
      <c r="AM126" s="173"/>
      <c r="AN126" s="174"/>
      <c r="AO126" s="175"/>
      <c r="AP126" s="175"/>
      <c r="AQ126" s="175"/>
      <c r="AR126" s="175"/>
      <c r="AS126" s="176"/>
      <c r="AT126" s="179"/>
      <c r="AU126" s="180"/>
      <c r="AV126" s="175"/>
      <c r="AW126" s="175"/>
      <c r="AX126" s="175"/>
      <c r="AY126" s="175"/>
      <c r="AZ126" s="176"/>
      <c r="BA126" s="179"/>
      <c r="BB126" s="180"/>
      <c r="BC126" s="175"/>
      <c r="BD126" s="175"/>
      <c r="BE126" s="175"/>
      <c r="BF126" s="175"/>
      <c r="BG126" s="176"/>
      <c r="BH126" s="179">
        <v>8.59</v>
      </c>
      <c r="BI126" s="180">
        <v>9.04</v>
      </c>
      <c r="BJ126" s="175">
        <v>4389</v>
      </c>
      <c r="BK126" s="175">
        <v>510</v>
      </c>
      <c r="BL126" s="175">
        <v>2174</v>
      </c>
      <c r="BM126" s="175">
        <v>4389</v>
      </c>
      <c r="BN126" s="176">
        <v>513</v>
      </c>
      <c r="BO126" s="179">
        <v>8.5</v>
      </c>
      <c r="BP126" s="180">
        <v>8.95</v>
      </c>
      <c r="BQ126" s="175">
        <v>1680</v>
      </c>
      <c r="BR126" s="175">
        <v>197</v>
      </c>
      <c r="BS126" s="175">
        <v>2014</v>
      </c>
      <c r="BT126" s="175">
        <v>6070</v>
      </c>
      <c r="BU126" s="175">
        <v>711</v>
      </c>
      <c r="BV126" s="179">
        <v>8.78</v>
      </c>
      <c r="BW126" s="180">
        <v>9.34</v>
      </c>
      <c r="BX126" s="175">
        <v>1758</v>
      </c>
      <c r="BY126" s="175">
        <v>200</v>
      </c>
      <c r="BZ126" s="181">
        <v>1976</v>
      </c>
      <c r="CA126" s="175">
        <v>7828</v>
      </c>
      <c r="CB126" s="176">
        <v>912</v>
      </c>
      <c r="CC126" s="175"/>
      <c r="CD126" s="182">
        <f t="shared" si="39"/>
        <v>7827</v>
      </c>
      <c r="CE126" s="175">
        <f t="shared" si="39"/>
        <v>907</v>
      </c>
      <c r="CF126" s="174">
        <f t="shared" si="56"/>
        <v>8.62954796030871</v>
      </c>
      <c r="CG126" s="175">
        <f t="shared" si="46"/>
        <v>335.3809523809525</v>
      </c>
      <c r="CH126" s="183">
        <f t="shared" si="47"/>
        <v>1274.4476190476196</v>
      </c>
      <c r="CI126" s="8"/>
      <c r="CJ126" s="179">
        <v>8.24</v>
      </c>
      <c r="CK126" s="180">
        <v>8.79</v>
      </c>
      <c r="CL126" s="175">
        <v>1190.22</v>
      </c>
      <c r="CM126" s="175">
        <v>144.42</v>
      </c>
      <c r="CN126" s="181">
        <v>1971.9</v>
      </c>
      <c r="CO126" s="175">
        <v>9019.1</v>
      </c>
      <c r="CP126" s="176">
        <v>1057.56</v>
      </c>
      <c r="CQ126" s="179">
        <v>8.3</v>
      </c>
      <c r="CR126" s="180">
        <v>8.8</v>
      </c>
      <c r="CS126" s="175">
        <v>1653.41</v>
      </c>
      <c r="CT126" s="175">
        <v>199.24</v>
      </c>
      <c r="CU126" s="181">
        <v>2073.9</v>
      </c>
      <c r="CV126" s="175">
        <v>10672.45</v>
      </c>
      <c r="CW126" s="176">
        <v>1257.67</v>
      </c>
      <c r="CX126" s="179">
        <v>8.75</v>
      </c>
      <c r="CY126" s="180">
        <v>9.17</v>
      </c>
      <c r="CZ126" s="175">
        <v>2547.59</v>
      </c>
      <c r="DA126" s="175">
        <v>290.97</v>
      </c>
      <c r="DB126" s="175">
        <v>1854</v>
      </c>
      <c r="DC126" s="175">
        <v>13220.05</v>
      </c>
      <c r="DD126" s="176">
        <v>1549.61</v>
      </c>
      <c r="DE126" s="173">
        <v>9.01</v>
      </c>
      <c r="DF126" s="174">
        <v>9.48</v>
      </c>
      <c r="DG126" s="175">
        <v>1789.98</v>
      </c>
      <c r="DH126" s="175">
        <v>188.72</v>
      </c>
      <c r="DI126" s="175">
        <v>1908</v>
      </c>
      <c r="DJ126" s="175">
        <v>15009.98</v>
      </c>
      <c r="DK126" s="176">
        <v>1748.99</v>
      </c>
      <c r="DL126" s="208"/>
      <c r="DM126" s="209"/>
      <c r="DN126" s="209"/>
      <c r="DO126" s="209"/>
      <c r="DP126" s="8"/>
      <c r="DQ126" s="8"/>
      <c r="DR126" s="186"/>
      <c r="DS126" s="185"/>
      <c r="DT126" s="8"/>
      <c r="DU126" s="8"/>
      <c r="DV126" s="8"/>
      <c r="DW126" s="8"/>
      <c r="DX126" s="8"/>
      <c r="DY126" s="186"/>
      <c r="DZ126" s="185"/>
      <c r="EA126" s="8"/>
      <c r="EB126" s="8"/>
      <c r="EC126" s="8"/>
      <c r="ED126" s="8"/>
      <c r="EE126" s="8"/>
      <c r="EF126" s="186"/>
      <c r="EG126" s="173">
        <v>8.58</v>
      </c>
      <c r="EH126" s="174">
        <v>8.97</v>
      </c>
      <c r="EI126" s="175">
        <v>1164.78</v>
      </c>
      <c r="EJ126" s="175">
        <v>135.76</v>
      </c>
      <c r="EK126" s="175">
        <v>1902.51</v>
      </c>
      <c r="EL126" s="175">
        <v>17179.89</v>
      </c>
      <c r="EM126" s="176">
        <v>1997.04</v>
      </c>
      <c r="EN126" s="174">
        <v>8.1</v>
      </c>
      <c r="EO126" s="174">
        <v>8.43</v>
      </c>
      <c r="EP126" s="175">
        <v>1271.94</v>
      </c>
      <c r="EQ126" s="175">
        <v>157.07</v>
      </c>
      <c r="ER126" s="175">
        <v>0</v>
      </c>
      <c r="ES126" s="175">
        <v>18451.84</v>
      </c>
      <c r="ET126" s="175">
        <v>2154.73</v>
      </c>
      <c r="EU126" s="173">
        <v>8.36</v>
      </c>
      <c r="EV126" s="174">
        <v>8.76</v>
      </c>
      <c r="EW126" s="175">
        <v>1010.05</v>
      </c>
      <c r="EX126" s="175">
        <v>120.78</v>
      </c>
      <c r="EY126" s="175">
        <v>0</v>
      </c>
      <c r="EZ126" s="175">
        <v>19461.84</v>
      </c>
      <c r="FA126" s="176">
        <v>2275.78</v>
      </c>
      <c r="FB126" s="173">
        <v>8.05</v>
      </c>
      <c r="FC126" s="174">
        <v>8.6</v>
      </c>
      <c r="FD126" s="175">
        <v>1063.12</v>
      </c>
      <c r="FE126" s="175">
        <v>132.1</v>
      </c>
      <c r="FF126" s="175">
        <v>0</v>
      </c>
      <c r="FG126" s="175">
        <v>20524.97</v>
      </c>
      <c r="FH126" s="175">
        <v>2408.52</v>
      </c>
      <c r="FI126" s="185"/>
      <c r="FJ126" s="8"/>
      <c r="FK126" s="8"/>
      <c r="FL126" s="8"/>
      <c r="FM126" s="8"/>
      <c r="FN126" s="8"/>
      <c r="FO126" s="186"/>
      <c r="FP126" s="8"/>
      <c r="FQ126" s="182">
        <f t="shared" si="65"/>
        <v>11691.09</v>
      </c>
      <c r="FR126" s="175">
        <f t="shared" si="65"/>
        <v>1369.06</v>
      </c>
      <c r="FS126" s="174">
        <f t="shared" si="53"/>
        <v>8.539501555812018</v>
      </c>
      <c r="FT126" s="175">
        <f t="shared" si="54"/>
        <v>486.66857142857157</v>
      </c>
      <c r="FU126" s="183">
        <f t="shared" si="48"/>
        <v>1898.007428571429</v>
      </c>
      <c r="FV126" s="8"/>
      <c r="FW126" s="173">
        <v>7.99</v>
      </c>
      <c r="FX126" s="174">
        <v>8.56</v>
      </c>
      <c r="FY126" s="175">
        <v>1883.9</v>
      </c>
      <c r="FZ126" s="175">
        <v>235.69</v>
      </c>
      <c r="GA126" s="175">
        <v>0</v>
      </c>
      <c r="GB126" s="175">
        <v>22408.82</v>
      </c>
      <c r="GC126" s="176">
        <v>2645.14</v>
      </c>
      <c r="GD126" s="173">
        <v>8.3</v>
      </c>
      <c r="GE126" s="174">
        <v>8.68</v>
      </c>
      <c r="GF126" s="175">
        <v>1178.45</v>
      </c>
      <c r="GG126" s="175">
        <v>141.9</v>
      </c>
      <c r="GH126" s="175"/>
      <c r="GI126" s="175">
        <v>23587.3</v>
      </c>
      <c r="GJ126" s="175">
        <v>2787.65</v>
      </c>
      <c r="GK126" s="173">
        <v>8.86</v>
      </c>
      <c r="GL126" s="174">
        <v>9.32</v>
      </c>
      <c r="GM126" s="175">
        <v>1501.1</v>
      </c>
      <c r="GN126" s="175">
        <v>169.43</v>
      </c>
      <c r="GO126" s="175">
        <v>0</v>
      </c>
      <c r="GP126" s="175">
        <v>25088.33</v>
      </c>
      <c r="GQ126" s="176">
        <v>2957.7</v>
      </c>
      <c r="GR126" s="173">
        <v>9.03</v>
      </c>
      <c r="GS126" s="174">
        <v>9.34</v>
      </c>
      <c r="GT126" s="175">
        <v>2248.36</v>
      </c>
      <c r="GU126" s="175">
        <v>248.86</v>
      </c>
      <c r="GV126" s="175">
        <v>0</v>
      </c>
      <c r="GW126" s="175">
        <v>27336.71</v>
      </c>
      <c r="GX126" s="175">
        <v>3207.21</v>
      </c>
      <c r="GY126" s="198">
        <v>8.69</v>
      </c>
      <c r="GZ126" s="199">
        <v>9.03</v>
      </c>
      <c r="HA126" s="200">
        <v>1340.23</v>
      </c>
      <c r="HB126" s="200">
        <v>154.21</v>
      </c>
      <c r="HC126" s="200">
        <v>0</v>
      </c>
      <c r="HD126" s="200">
        <v>28676.9</v>
      </c>
      <c r="HE126" s="201">
        <v>3362.02</v>
      </c>
      <c r="HF126" s="198">
        <v>8.88</v>
      </c>
      <c r="HG126" s="199">
        <v>9.17</v>
      </c>
      <c r="HH126" s="200">
        <v>908.3</v>
      </c>
      <c r="HI126" s="200">
        <v>102.29</v>
      </c>
      <c r="HJ126" s="200">
        <v>0</v>
      </c>
      <c r="HK126" s="200">
        <v>30399.15</v>
      </c>
      <c r="HL126" s="200">
        <v>3550.99</v>
      </c>
      <c r="HM126" s="208"/>
      <c r="HN126" s="209"/>
      <c r="HO126" s="8"/>
      <c r="HP126" s="8"/>
      <c r="HQ126" s="8"/>
      <c r="HR126" s="8"/>
      <c r="HS126" s="186"/>
      <c r="HT126" s="8"/>
      <c r="HU126" s="173">
        <f t="shared" si="49"/>
        <v>8.530000000000001</v>
      </c>
      <c r="HV126" s="174">
        <f t="shared" si="50"/>
        <v>8.966470588235294</v>
      </c>
      <c r="HW126" s="202">
        <f t="shared" si="51"/>
        <v>28578.43</v>
      </c>
      <c r="HX126" s="175">
        <f t="shared" si="51"/>
        <v>3328.4399999999996</v>
      </c>
      <c r="HY126" s="210">
        <f t="shared" si="40"/>
        <v>0.3539682539682542</v>
      </c>
      <c r="HZ126" s="175">
        <f t="shared" si="41"/>
        <v>1207.8187301587304</v>
      </c>
      <c r="IA126" s="183">
        <f t="shared" si="52"/>
        <v>4650.102111111112</v>
      </c>
      <c r="IB126" s="194"/>
      <c r="IC126" s="211">
        <f t="shared" si="71"/>
        <v>20524.97</v>
      </c>
      <c r="ID126" s="212">
        <f t="shared" si="42"/>
        <v>19518.09</v>
      </c>
      <c r="IE126" s="175">
        <f t="shared" si="72"/>
        <v>2408.52</v>
      </c>
      <c r="IF126" s="176">
        <f t="shared" si="43"/>
        <v>2276.0600000000004</v>
      </c>
      <c r="IG126" s="175"/>
      <c r="IH126" s="211">
        <f t="shared" si="44"/>
        <v>849.4117460317461</v>
      </c>
      <c r="II126" s="176">
        <f t="shared" si="45"/>
        <v>822.0495238095236</v>
      </c>
    </row>
    <row r="127" spans="1:243" s="171" customFormat="1" ht="12.75">
      <c r="A127" s="171" t="s">
        <v>45</v>
      </c>
      <c r="B127" s="172" t="s">
        <v>182</v>
      </c>
      <c r="C127" s="171">
        <v>6.3</v>
      </c>
      <c r="D127" s="173"/>
      <c r="E127" s="174"/>
      <c r="F127" s="175"/>
      <c r="G127" s="175"/>
      <c r="H127" s="175"/>
      <c r="I127" s="175"/>
      <c r="J127" s="176"/>
      <c r="K127" s="173"/>
      <c r="L127" s="174"/>
      <c r="M127" s="175"/>
      <c r="N127" s="175"/>
      <c r="O127" s="175"/>
      <c r="P127" s="175"/>
      <c r="Q127" s="176"/>
      <c r="R127" s="177"/>
      <c r="S127" s="2"/>
      <c r="T127" s="175"/>
      <c r="U127" s="175"/>
      <c r="V127" s="175"/>
      <c r="W127" s="175"/>
      <c r="X127" s="176"/>
      <c r="Y127" s="173"/>
      <c r="Z127" s="174"/>
      <c r="AA127" s="175"/>
      <c r="AB127" s="175"/>
      <c r="AC127" s="175"/>
      <c r="AD127" s="175"/>
      <c r="AE127" s="176"/>
      <c r="AF127" s="177"/>
      <c r="AG127" s="2"/>
      <c r="AH127" s="2"/>
      <c r="AI127" s="2"/>
      <c r="AJ127" s="2"/>
      <c r="AK127" s="2"/>
      <c r="AL127" s="178"/>
      <c r="AM127" s="173"/>
      <c r="AN127" s="174"/>
      <c r="AO127" s="175"/>
      <c r="AP127" s="175"/>
      <c r="AQ127" s="175"/>
      <c r="AR127" s="175"/>
      <c r="AS127" s="176"/>
      <c r="AT127" s="179">
        <v>8.69</v>
      </c>
      <c r="AU127" s="180">
        <v>9.55</v>
      </c>
      <c r="AV127" s="175">
        <v>1275.61</v>
      </c>
      <c r="AW127" s="175">
        <v>146.75</v>
      </c>
      <c r="AX127" s="175">
        <v>1882.24</v>
      </c>
      <c r="AY127" s="175">
        <v>1275.53</v>
      </c>
      <c r="AZ127" s="176">
        <v>147.7</v>
      </c>
      <c r="BA127" s="179">
        <v>10.05</v>
      </c>
      <c r="BB127" s="180">
        <v>10.63</v>
      </c>
      <c r="BC127" s="175">
        <v>1310</v>
      </c>
      <c r="BD127" s="175">
        <v>130</v>
      </c>
      <c r="BE127" s="175">
        <v>2006</v>
      </c>
      <c r="BF127" s="175">
        <v>2586</v>
      </c>
      <c r="BG127" s="176">
        <v>279</v>
      </c>
      <c r="BH127" s="179">
        <v>10.23</v>
      </c>
      <c r="BI127" s="180">
        <v>11.19</v>
      </c>
      <c r="BJ127" s="175">
        <v>1054</v>
      </c>
      <c r="BK127" s="175">
        <v>103</v>
      </c>
      <c r="BL127" s="175">
        <v>2892</v>
      </c>
      <c r="BM127" s="175">
        <v>3640</v>
      </c>
      <c r="BN127" s="176">
        <v>382</v>
      </c>
      <c r="BO127" s="179">
        <v>9.44</v>
      </c>
      <c r="BP127" s="180">
        <v>10.67</v>
      </c>
      <c r="BQ127" s="175">
        <v>661</v>
      </c>
      <c r="BR127" s="175">
        <v>70</v>
      </c>
      <c r="BS127" s="175">
        <v>3567</v>
      </c>
      <c r="BT127" s="175">
        <v>4302</v>
      </c>
      <c r="BU127" s="175">
        <v>453</v>
      </c>
      <c r="BV127" s="179">
        <v>8.94</v>
      </c>
      <c r="BW127" s="180">
        <v>10.35</v>
      </c>
      <c r="BX127" s="175">
        <v>591</v>
      </c>
      <c r="BY127" s="175">
        <v>66</v>
      </c>
      <c r="BZ127" s="181">
        <v>3636</v>
      </c>
      <c r="CA127" s="175">
        <v>4893</v>
      </c>
      <c r="CB127" s="176">
        <v>519</v>
      </c>
      <c r="CC127" s="175"/>
      <c r="CD127" s="182">
        <f t="shared" si="39"/>
        <v>4891.61</v>
      </c>
      <c r="CE127" s="175">
        <f t="shared" si="39"/>
        <v>515.75</v>
      </c>
      <c r="CF127" s="174">
        <f t="shared" si="56"/>
        <v>9.484459524963645</v>
      </c>
      <c r="CG127" s="175">
        <f t="shared" si="46"/>
        <v>260.69603174603174</v>
      </c>
      <c r="CH127" s="183">
        <f t="shared" si="47"/>
        <v>990.6449206349206</v>
      </c>
      <c r="CI127" s="8"/>
      <c r="CJ127" s="179">
        <v>9.08</v>
      </c>
      <c r="CK127" s="180">
        <v>10.47</v>
      </c>
      <c r="CL127" s="175">
        <v>437.29</v>
      </c>
      <c r="CM127" s="175">
        <v>48.16</v>
      </c>
      <c r="CN127" s="181">
        <v>3624.6</v>
      </c>
      <c r="CO127" s="175">
        <v>5330.96</v>
      </c>
      <c r="CP127" s="176">
        <v>568.12</v>
      </c>
      <c r="CQ127" s="179">
        <v>9.31</v>
      </c>
      <c r="CR127" s="180">
        <v>10.71</v>
      </c>
      <c r="CS127" s="175">
        <v>785.24</v>
      </c>
      <c r="CT127" s="175">
        <v>82.29</v>
      </c>
      <c r="CU127" s="181">
        <v>3302</v>
      </c>
      <c r="CV127" s="175">
        <v>6116.15</v>
      </c>
      <c r="CW127" s="176">
        <v>652.59</v>
      </c>
      <c r="CX127" s="179">
        <v>8.75</v>
      </c>
      <c r="CY127" s="180">
        <v>9.17</v>
      </c>
      <c r="CZ127" s="175">
        <v>2547.59</v>
      </c>
      <c r="DA127" s="175">
        <v>290.97</v>
      </c>
      <c r="DB127" s="175">
        <v>1854</v>
      </c>
      <c r="DC127" s="175">
        <v>13220.05</v>
      </c>
      <c r="DD127" s="176">
        <v>1549.61</v>
      </c>
      <c r="DE127" s="173">
        <v>9.21</v>
      </c>
      <c r="DF127" s="174">
        <v>10.3</v>
      </c>
      <c r="DG127" s="175">
        <v>587.85</v>
      </c>
      <c r="DH127" s="175">
        <v>61.62</v>
      </c>
      <c r="DI127" s="175">
        <v>3601</v>
      </c>
      <c r="DJ127" s="187">
        <v>7256.13</v>
      </c>
      <c r="DK127" s="214">
        <v>775.14</v>
      </c>
      <c r="DL127" s="208"/>
      <c r="DM127" s="209"/>
      <c r="DN127" s="209"/>
      <c r="DO127" s="209"/>
      <c r="DP127" s="8"/>
      <c r="DQ127" s="8"/>
      <c r="DR127" s="186"/>
      <c r="DS127" s="185"/>
      <c r="DT127" s="8"/>
      <c r="DU127" s="8"/>
      <c r="DV127" s="8"/>
      <c r="DW127" s="8"/>
      <c r="DX127" s="8"/>
      <c r="DY127" s="186"/>
      <c r="DZ127" s="185"/>
      <c r="EA127" s="8"/>
      <c r="EB127" s="8"/>
      <c r="EC127" s="8"/>
      <c r="ED127" s="8"/>
      <c r="EE127" s="8"/>
      <c r="EF127" s="186"/>
      <c r="EG127" s="173">
        <v>8.48</v>
      </c>
      <c r="EH127" s="174">
        <v>10.47</v>
      </c>
      <c r="EI127" s="175">
        <v>478.68</v>
      </c>
      <c r="EJ127" s="175">
        <v>56.46</v>
      </c>
      <c r="EK127" s="175">
        <v>4153</v>
      </c>
      <c r="EL127" s="203">
        <v>482.76</v>
      </c>
      <c r="EM127" s="204">
        <v>57.56</v>
      </c>
      <c r="EN127" s="174">
        <v>9.39</v>
      </c>
      <c r="EO127" s="174">
        <v>10.61</v>
      </c>
      <c r="EP127" s="175">
        <v>735.17</v>
      </c>
      <c r="EQ127" s="175">
        <v>78.29</v>
      </c>
      <c r="ER127" s="175">
        <v>0</v>
      </c>
      <c r="ES127" s="175">
        <v>1217.89</v>
      </c>
      <c r="ET127" s="175">
        <v>136.43</v>
      </c>
      <c r="EU127" s="173">
        <v>9.75</v>
      </c>
      <c r="EV127" s="174">
        <v>11.05</v>
      </c>
      <c r="EW127" s="175">
        <v>587.75</v>
      </c>
      <c r="EX127" s="175">
        <v>60.29</v>
      </c>
      <c r="EY127" s="175">
        <v>0</v>
      </c>
      <c r="EZ127" s="187">
        <v>1805.67</v>
      </c>
      <c r="FA127" s="214">
        <v>196.98</v>
      </c>
      <c r="FB127" s="173">
        <v>9.21</v>
      </c>
      <c r="FC127" s="174">
        <v>10.67</v>
      </c>
      <c r="FD127" s="175">
        <v>581.26</v>
      </c>
      <c r="FE127" s="175">
        <v>63.11</v>
      </c>
      <c r="FF127" s="175">
        <v>0</v>
      </c>
      <c r="FG127" s="175">
        <v>2386.87</v>
      </c>
      <c r="FH127" s="175">
        <v>260.34</v>
      </c>
      <c r="FI127" s="185"/>
      <c r="FJ127" s="8"/>
      <c r="FK127" s="8"/>
      <c r="FL127" s="8"/>
      <c r="FM127" s="8"/>
      <c r="FN127" s="8"/>
      <c r="FO127" s="186"/>
      <c r="FP127" s="8"/>
      <c r="FQ127" s="182">
        <f t="shared" si="65"/>
        <v>6740.830000000001</v>
      </c>
      <c r="FR127" s="175">
        <f t="shared" si="65"/>
        <v>741.1899999999999</v>
      </c>
      <c r="FS127" s="174">
        <f t="shared" si="53"/>
        <v>9.094604622296579</v>
      </c>
      <c r="FT127" s="175">
        <f t="shared" si="54"/>
        <v>328.7830158730161</v>
      </c>
      <c r="FU127" s="183">
        <f t="shared" si="48"/>
        <v>1282.2537619047628</v>
      </c>
      <c r="FV127" s="8"/>
      <c r="FW127" s="185"/>
      <c r="FX127" s="8"/>
      <c r="FY127" s="8"/>
      <c r="FZ127" s="8"/>
      <c r="GA127" s="8"/>
      <c r="GB127" s="8"/>
      <c r="GC127" s="186"/>
      <c r="GD127" s="173">
        <v>9.29</v>
      </c>
      <c r="GE127" s="174">
        <v>10.78</v>
      </c>
      <c r="GF127" s="175">
        <v>1818.15</v>
      </c>
      <c r="GG127" s="175">
        <v>195.64</v>
      </c>
      <c r="GH127" s="175"/>
      <c r="GI127" s="175">
        <v>4205.07</v>
      </c>
      <c r="GJ127" s="175">
        <v>457.12</v>
      </c>
      <c r="GK127" s="185"/>
      <c r="GL127" s="8"/>
      <c r="GM127" s="8"/>
      <c r="GN127" s="8"/>
      <c r="GO127" s="8"/>
      <c r="GP127" s="8"/>
      <c r="GQ127" s="186"/>
      <c r="GR127" s="185"/>
      <c r="GS127" s="8"/>
      <c r="GT127" s="8"/>
      <c r="GU127" s="8"/>
      <c r="GV127" s="8"/>
      <c r="GW127" s="8"/>
      <c r="GX127" s="8"/>
      <c r="GY127" s="198">
        <v>9.7</v>
      </c>
      <c r="GZ127" s="199">
        <v>10.9</v>
      </c>
      <c r="HA127" s="200">
        <v>2297.52</v>
      </c>
      <c r="HB127" s="200">
        <v>236.82</v>
      </c>
      <c r="HC127" s="200">
        <v>0</v>
      </c>
      <c r="HD127" s="200">
        <v>6502.57</v>
      </c>
      <c r="HE127" s="201">
        <v>694.89</v>
      </c>
      <c r="HF127" s="198">
        <v>9.42</v>
      </c>
      <c r="HG127" s="199">
        <v>10.95</v>
      </c>
      <c r="HH127" s="200">
        <v>414.47</v>
      </c>
      <c r="HI127" s="200">
        <v>44.01</v>
      </c>
      <c r="HJ127" s="200">
        <v>0</v>
      </c>
      <c r="HK127" s="200">
        <v>6917</v>
      </c>
      <c r="HL127" s="200">
        <v>739.21</v>
      </c>
      <c r="HM127" s="208"/>
      <c r="HN127" s="209"/>
      <c r="HO127" s="8"/>
      <c r="HP127" s="8"/>
      <c r="HQ127" s="8"/>
      <c r="HR127" s="8"/>
      <c r="HS127" s="186"/>
      <c r="HT127" s="8"/>
      <c r="HU127" s="173">
        <f t="shared" si="49"/>
        <v>9.30875</v>
      </c>
      <c r="HV127" s="174">
        <f t="shared" si="50"/>
        <v>10.529375</v>
      </c>
      <c r="HW127" s="202">
        <f t="shared" si="51"/>
        <v>16162.580000000002</v>
      </c>
      <c r="HX127" s="175">
        <f t="shared" si="51"/>
        <v>1733.41</v>
      </c>
      <c r="HY127" s="210">
        <f t="shared" si="40"/>
        <v>0.4775793650793651</v>
      </c>
      <c r="HZ127" s="175">
        <f t="shared" si="41"/>
        <v>832.078888888889</v>
      </c>
      <c r="IA127" s="183">
        <f t="shared" si="52"/>
        <v>3203.5037222222227</v>
      </c>
      <c r="IB127" s="194"/>
      <c r="IC127" s="211">
        <f t="shared" si="71"/>
        <v>2386.87</v>
      </c>
      <c r="ID127" s="212">
        <f t="shared" si="42"/>
        <v>11632.439999999999</v>
      </c>
      <c r="IE127" s="175">
        <f t="shared" si="72"/>
        <v>260.34</v>
      </c>
      <c r="IF127" s="176">
        <f t="shared" si="43"/>
        <v>1256.94</v>
      </c>
      <c r="IG127" s="175" t="s">
        <v>183</v>
      </c>
      <c r="IH127" s="211">
        <f t="shared" si="44"/>
        <v>118.52825396825398</v>
      </c>
      <c r="II127" s="176">
        <f t="shared" si="45"/>
        <v>589.4790476190474</v>
      </c>
    </row>
    <row r="128" spans="1:243" s="171" customFormat="1" ht="12.75">
      <c r="A128" s="171" t="s">
        <v>45</v>
      </c>
      <c r="B128" s="172" t="s">
        <v>184</v>
      </c>
      <c r="C128" s="171">
        <v>6.3</v>
      </c>
      <c r="D128" s="173"/>
      <c r="E128" s="174"/>
      <c r="F128" s="175"/>
      <c r="G128" s="175"/>
      <c r="H128" s="175"/>
      <c r="I128" s="175"/>
      <c r="J128" s="176"/>
      <c r="K128" s="173"/>
      <c r="L128" s="174"/>
      <c r="M128" s="175"/>
      <c r="N128" s="175"/>
      <c r="O128" s="175"/>
      <c r="P128" s="175"/>
      <c r="Q128" s="176"/>
      <c r="R128" s="177"/>
      <c r="S128" s="2"/>
      <c r="T128" s="175"/>
      <c r="U128" s="175"/>
      <c r="V128" s="175"/>
      <c r="W128" s="175"/>
      <c r="X128" s="176"/>
      <c r="Y128" s="173"/>
      <c r="Z128" s="174"/>
      <c r="AA128" s="175"/>
      <c r="AB128" s="175"/>
      <c r="AC128" s="175"/>
      <c r="AD128" s="175"/>
      <c r="AE128" s="176"/>
      <c r="AF128" s="177"/>
      <c r="AG128" s="2"/>
      <c r="AH128" s="2"/>
      <c r="AI128" s="2"/>
      <c r="AJ128" s="2"/>
      <c r="AK128" s="2"/>
      <c r="AL128" s="178"/>
      <c r="AM128" s="173"/>
      <c r="AN128" s="174"/>
      <c r="AO128" s="175"/>
      <c r="AP128" s="175"/>
      <c r="AQ128" s="175"/>
      <c r="AR128" s="175"/>
      <c r="AS128" s="176"/>
      <c r="AT128" s="179">
        <v>9.08</v>
      </c>
      <c r="AU128" s="180">
        <v>9.66</v>
      </c>
      <c r="AV128" s="175">
        <v>1134.23</v>
      </c>
      <c r="AW128" s="175">
        <v>124.88</v>
      </c>
      <c r="AX128" s="175">
        <v>1467.07</v>
      </c>
      <c r="AY128" s="175">
        <v>1134.2</v>
      </c>
      <c r="AZ128" s="176">
        <v>125.56</v>
      </c>
      <c r="BA128" s="179"/>
      <c r="BB128" s="180"/>
      <c r="BC128" s="175"/>
      <c r="BD128" s="175"/>
      <c r="BE128" s="175"/>
      <c r="BF128" s="175"/>
      <c r="BG128" s="176"/>
      <c r="BH128" s="179"/>
      <c r="BI128" s="180"/>
      <c r="BJ128" s="175"/>
      <c r="BK128" s="175"/>
      <c r="BL128" s="175"/>
      <c r="BM128" s="175"/>
      <c r="BN128" s="176"/>
      <c r="BO128" s="179"/>
      <c r="BP128" s="180"/>
      <c r="BQ128" s="175"/>
      <c r="BR128" s="175"/>
      <c r="BS128" s="175"/>
      <c r="BT128" s="175"/>
      <c r="BU128" s="175"/>
      <c r="BV128" s="179"/>
      <c r="BW128" s="180"/>
      <c r="BX128" s="175"/>
      <c r="BY128" s="175"/>
      <c r="BZ128" s="181"/>
      <c r="CA128" s="175"/>
      <c r="CB128" s="176"/>
      <c r="CC128" s="175"/>
      <c r="CD128" s="182">
        <f t="shared" si="39"/>
        <v>1134.23</v>
      </c>
      <c r="CE128" s="175">
        <f t="shared" si="39"/>
        <v>124.88</v>
      </c>
      <c r="CF128" s="174">
        <f t="shared" si="56"/>
        <v>9.082559256886611</v>
      </c>
      <c r="CG128" s="175">
        <f t="shared" si="46"/>
        <v>55.15650793650795</v>
      </c>
      <c r="CH128" s="183">
        <f t="shared" si="47"/>
        <v>209.5947301587302</v>
      </c>
      <c r="CI128" s="8"/>
      <c r="CJ128" s="179">
        <v>8.99</v>
      </c>
      <c r="CK128" s="180">
        <v>9.89</v>
      </c>
      <c r="CL128" s="175">
        <v>616.98</v>
      </c>
      <c r="CM128" s="175">
        <v>68.61</v>
      </c>
      <c r="CN128" s="181">
        <v>1379</v>
      </c>
      <c r="CO128" s="175">
        <v>1751.1</v>
      </c>
      <c r="CP128" s="176">
        <v>194.44</v>
      </c>
      <c r="CQ128" s="179">
        <v>8.54</v>
      </c>
      <c r="CR128" s="180">
        <v>9.37</v>
      </c>
      <c r="CS128" s="175">
        <v>269.83</v>
      </c>
      <c r="CT128" s="175">
        <v>31.6</v>
      </c>
      <c r="CU128" s="181">
        <v>1456</v>
      </c>
      <c r="CV128" s="175">
        <v>2020.9</v>
      </c>
      <c r="CW128" s="176">
        <v>226.25</v>
      </c>
      <c r="CX128" s="179">
        <v>9.43</v>
      </c>
      <c r="CY128" s="180">
        <v>10.04</v>
      </c>
      <c r="CZ128" s="175">
        <v>1572.78</v>
      </c>
      <c r="DA128" s="175">
        <v>166.74</v>
      </c>
      <c r="DB128" s="175">
        <v>1488</v>
      </c>
      <c r="DC128" s="175">
        <v>3593.69</v>
      </c>
      <c r="DD128" s="176">
        <v>14.22</v>
      </c>
      <c r="DE128" s="173">
        <v>9.2</v>
      </c>
      <c r="DF128" s="174">
        <v>9.9</v>
      </c>
      <c r="DG128" s="175">
        <v>1044.01</v>
      </c>
      <c r="DH128" s="175">
        <v>113.51</v>
      </c>
      <c r="DI128" s="175">
        <v>1432</v>
      </c>
      <c r="DJ128" s="175">
        <v>4637.68</v>
      </c>
      <c r="DK128" s="176">
        <v>507.78</v>
      </c>
      <c r="DL128" s="173">
        <v>9.43</v>
      </c>
      <c r="DM128" s="174">
        <v>9.93</v>
      </c>
      <c r="DN128" s="175">
        <v>473.44</v>
      </c>
      <c r="DO128" s="175">
        <v>50.21</v>
      </c>
      <c r="DP128" s="175">
        <v>1370</v>
      </c>
      <c r="DQ128" s="175">
        <v>5111.11</v>
      </c>
      <c r="DR128" s="176">
        <v>557.99</v>
      </c>
      <c r="DS128" s="185"/>
      <c r="DT128" s="8"/>
      <c r="DU128" s="8"/>
      <c r="DV128" s="8"/>
      <c r="DW128" s="8"/>
      <c r="DX128" s="8"/>
      <c r="DY128" s="186"/>
      <c r="DZ128" s="185"/>
      <c r="EA128" s="8"/>
      <c r="EB128" s="8"/>
      <c r="EC128" s="8"/>
      <c r="ED128" s="8"/>
      <c r="EE128" s="8"/>
      <c r="EF128" s="186"/>
      <c r="EG128" s="173">
        <v>9.68</v>
      </c>
      <c r="EH128" s="174">
        <v>10.05</v>
      </c>
      <c r="EI128" s="175">
        <v>860.3</v>
      </c>
      <c r="EJ128" s="175">
        <v>88.85</v>
      </c>
      <c r="EK128" s="175">
        <v>1521</v>
      </c>
      <c r="EL128" s="175">
        <v>5971.43</v>
      </c>
      <c r="EM128" s="176">
        <v>20.58</v>
      </c>
      <c r="EN128" s="174">
        <v>10.03</v>
      </c>
      <c r="EO128" s="174">
        <v>10.41</v>
      </c>
      <c r="EP128" s="175">
        <v>1581.11</v>
      </c>
      <c r="EQ128" s="175">
        <v>157.59</v>
      </c>
      <c r="ER128" s="175">
        <v>0</v>
      </c>
      <c r="ES128" s="175">
        <v>7552.55</v>
      </c>
      <c r="ET128" s="175">
        <v>805.59</v>
      </c>
      <c r="EU128" s="173">
        <v>9.64</v>
      </c>
      <c r="EV128" s="174">
        <v>10.3</v>
      </c>
      <c r="EW128" s="175">
        <v>1314.07</v>
      </c>
      <c r="EX128" s="175">
        <v>136.4</v>
      </c>
      <c r="EY128" s="175">
        <v>0</v>
      </c>
      <c r="EZ128" s="175">
        <v>8867.62</v>
      </c>
      <c r="FA128" s="176">
        <v>942.44</v>
      </c>
      <c r="FB128" s="173">
        <v>9.14</v>
      </c>
      <c r="FC128" s="174">
        <v>10.1</v>
      </c>
      <c r="FD128" s="175">
        <v>998.32</v>
      </c>
      <c r="FE128" s="175">
        <v>109.23</v>
      </c>
      <c r="FF128" s="175">
        <v>0</v>
      </c>
      <c r="FG128" s="175">
        <v>9865.91</v>
      </c>
      <c r="FH128" s="175">
        <v>1052.16</v>
      </c>
      <c r="FI128" s="185"/>
      <c r="FJ128" s="8"/>
      <c r="FK128" s="8"/>
      <c r="FL128" s="8"/>
      <c r="FM128" s="8"/>
      <c r="FN128" s="8"/>
      <c r="FO128" s="186"/>
      <c r="FP128" s="8"/>
      <c r="FQ128" s="182">
        <f t="shared" si="65"/>
        <v>8730.84</v>
      </c>
      <c r="FR128" s="175">
        <f t="shared" si="65"/>
        <v>922.74</v>
      </c>
      <c r="FS128" s="174">
        <f t="shared" si="53"/>
        <v>9.461863580206776</v>
      </c>
      <c r="FT128" s="175">
        <f t="shared" si="54"/>
        <v>463.1076190476192</v>
      </c>
      <c r="FU128" s="183">
        <f t="shared" si="48"/>
        <v>1806.119714285715</v>
      </c>
      <c r="FV128" s="8"/>
      <c r="FW128" s="185"/>
      <c r="FX128" s="8"/>
      <c r="FY128" s="8"/>
      <c r="FZ128" s="8"/>
      <c r="GA128" s="8"/>
      <c r="GB128" s="8"/>
      <c r="GC128" s="186"/>
      <c r="GD128" s="173">
        <v>9.01</v>
      </c>
      <c r="GE128" s="174">
        <v>10.01</v>
      </c>
      <c r="GF128" s="175">
        <v>1933.61</v>
      </c>
      <c r="GG128" s="175">
        <v>214.57</v>
      </c>
      <c r="GH128" s="175"/>
      <c r="GI128" s="175">
        <v>12710.05</v>
      </c>
      <c r="GJ128" s="175">
        <v>1365.25</v>
      </c>
      <c r="GK128" s="173">
        <v>9.73</v>
      </c>
      <c r="GL128" s="174">
        <v>10.37</v>
      </c>
      <c r="GM128" s="175">
        <v>1475.8</v>
      </c>
      <c r="GN128" s="175">
        <v>151.67</v>
      </c>
      <c r="GO128" s="175">
        <v>0</v>
      </c>
      <c r="GP128" s="175">
        <v>14185.86</v>
      </c>
      <c r="GQ128" s="176">
        <v>1517.53</v>
      </c>
      <c r="GR128" s="173">
        <v>9.32</v>
      </c>
      <c r="GS128" s="174">
        <v>10.1</v>
      </c>
      <c r="GT128" s="175">
        <v>1271.82</v>
      </c>
      <c r="GU128" s="175">
        <v>136.46</v>
      </c>
      <c r="GV128" s="175">
        <v>0</v>
      </c>
      <c r="GW128" s="175">
        <v>15457.69</v>
      </c>
      <c r="GX128" s="175">
        <v>1654.79</v>
      </c>
      <c r="GY128" s="198">
        <v>9.54</v>
      </c>
      <c r="GZ128" s="199">
        <v>10.12</v>
      </c>
      <c r="HA128" s="200">
        <v>1196.29</v>
      </c>
      <c r="HB128" s="200">
        <v>125.33</v>
      </c>
      <c r="HC128" s="200">
        <v>0</v>
      </c>
      <c r="HD128" s="200">
        <v>16653.97</v>
      </c>
      <c r="HE128" s="201">
        <v>1780.6</v>
      </c>
      <c r="HF128" s="198">
        <v>9.44</v>
      </c>
      <c r="HG128" s="199">
        <v>10.2</v>
      </c>
      <c r="HH128" s="200">
        <v>657.63</v>
      </c>
      <c r="HI128" s="200">
        <v>69.67</v>
      </c>
      <c r="HJ128" s="200">
        <v>0</v>
      </c>
      <c r="HK128" s="200">
        <v>17311.59</v>
      </c>
      <c r="HL128" s="200">
        <v>1850.6</v>
      </c>
      <c r="HM128" s="208"/>
      <c r="HN128" s="209"/>
      <c r="HO128" s="8"/>
      <c r="HP128" s="8"/>
      <c r="HQ128" s="8"/>
      <c r="HR128" s="8"/>
      <c r="HS128" s="186"/>
      <c r="HT128" s="8"/>
      <c r="HU128" s="173">
        <f t="shared" si="49"/>
        <v>9.346666666666668</v>
      </c>
      <c r="HV128" s="174">
        <f t="shared" si="50"/>
        <v>10.030000000000001</v>
      </c>
      <c r="HW128" s="202">
        <f t="shared" si="51"/>
        <v>16400.22</v>
      </c>
      <c r="HX128" s="175">
        <f t="shared" si="51"/>
        <v>1745.3199999999997</v>
      </c>
      <c r="HY128" s="210">
        <f t="shared" si="40"/>
        <v>0.4835978835978838</v>
      </c>
      <c r="HZ128" s="175">
        <f t="shared" si="41"/>
        <v>857.8895238095242</v>
      </c>
      <c r="IA128" s="183">
        <f t="shared" si="52"/>
        <v>3302.8746666666684</v>
      </c>
      <c r="IB128" s="194"/>
      <c r="IC128" s="211">
        <f t="shared" si="71"/>
        <v>9865.91</v>
      </c>
      <c r="ID128" s="212">
        <f t="shared" si="42"/>
        <v>9865.07</v>
      </c>
      <c r="IE128" s="175">
        <f t="shared" si="72"/>
        <v>1052.16</v>
      </c>
      <c r="IF128" s="176">
        <f t="shared" si="43"/>
        <v>1047.6200000000001</v>
      </c>
      <c r="IG128" s="175"/>
      <c r="IH128" s="211">
        <f t="shared" si="44"/>
        <v>513.8574603174602</v>
      </c>
      <c r="II128" s="176">
        <f t="shared" si="45"/>
        <v>518.264126984127</v>
      </c>
    </row>
    <row r="129" spans="1:243" s="171" customFormat="1" ht="12.75">
      <c r="A129" s="171" t="s">
        <v>45</v>
      </c>
      <c r="B129" s="172" t="s">
        <v>185</v>
      </c>
      <c r="C129" s="171">
        <v>6.3</v>
      </c>
      <c r="D129" s="173"/>
      <c r="E129" s="174"/>
      <c r="F129" s="175"/>
      <c r="G129" s="175"/>
      <c r="H129" s="175"/>
      <c r="I129" s="175"/>
      <c r="J129" s="176"/>
      <c r="K129" s="173"/>
      <c r="L129" s="174"/>
      <c r="M129" s="175"/>
      <c r="N129" s="175"/>
      <c r="O129" s="175"/>
      <c r="P129" s="175"/>
      <c r="Q129" s="176"/>
      <c r="R129" s="177"/>
      <c r="S129" s="2"/>
      <c r="T129" s="175"/>
      <c r="U129" s="175"/>
      <c r="V129" s="175"/>
      <c r="W129" s="175"/>
      <c r="X129" s="176"/>
      <c r="Y129" s="173"/>
      <c r="Z129" s="174"/>
      <c r="AA129" s="175"/>
      <c r="AB129" s="175"/>
      <c r="AC129" s="175"/>
      <c r="AD129" s="175"/>
      <c r="AE129" s="176"/>
      <c r="AF129" s="177"/>
      <c r="AG129" s="2"/>
      <c r="AH129" s="2"/>
      <c r="AI129" s="2"/>
      <c r="AJ129" s="2"/>
      <c r="AK129" s="2"/>
      <c r="AL129" s="178"/>
      <c r="AM129" s="173"/>
      <c r="AN129" s="174"/>
      <c r="AO129" s="175"/>
      <c r="AP129" s="175"/>
      <c r="AQ129" s="175"/>
      <c r="AR129" s="175"/>
      <c r="AS129" s="176"/>
      <c r="AT129" s="179"/>
      <c r="AU129" s="180"/>
      <c r="AV129" s="175"/>
      <c r="AW129" s="175"/>
      <c r="AX129" s="175"/>
      <c r="AY129" s="175"/>
      <c r="AZ129" s="176"/>
      <c r="BA129" s="179"/>
      <c r="BB129" s="180"/>
      <c r="BC129" s="175"/>
      <c r="BD129" s="175"/>
      <c r="BE129" s="175"/>
      <c r="BF129" s="175"/>
      <c r="BG129" s="176"/>
      <c r="BH129" s="179">
        <v>8.97</v>
      </c>
      <c r="BI129" s="180">
        <v>10.1</v>
      </c>
      <c r="BJ129" s="175">
        <v>3197</v>
      </c>
      <c r="BK129" s="175">
        <v>356</v>
      </c>
      <c r="BL129" s="175">
        <v>3207</v>
      </c>
      <c r="BM129" s="175">
        <v>3197</v>
      </c>
      <c r="BN129" s="176">
        <v>357</v>
      </c>
      <c r="BO129" s="179">
        <v>9.16</v>
      </c>
      <c r="BP129" s="180">
        <v>10.19</v>
      </c>
      <c r="BQ129" s="175">
        <v>1004</v>
      </c>
      <c r="BR129" s="175">
        <v>109</v>
      </c>
      <c r="BS129" s="175">
        <v>3104</v>
      </c>
      <c r="BT129" s="175">
        <v>4202</v>
      </c>
      <c r="BU129" s="175">
        <v>467</v>
      </c>
      <c r="BV129" s="179">
        <v>9.09</v>
      </c>
      <c r="BW129" s="180">
        <v>10.17</v>
      </c>
      <c r="BX129" s="175">
        <v>1335</v>
      </c>
      <c r="BY129" s="175">
        <v>146</v>
      </c>
      <c r="BZ129" s="181">
        <v>2935</v>
      </c>
      <c r="CA129" s="175">
        <v>5537</v>
      </c>
      <c r="CB129" s="176">
        <v>615</v>
      </c>
      <c r="CC129" s="175"/>
      <c r="CD129" s="182">
        <f t="shared" si="39"/>
        <v>5536</v>
      </c>
      <c r="CE129" s="175">
        <f t="shared" si="39"/>
        <v>611</v>
      </c>
      <c r="CF129" s="174">
        <f t="shared" si="56"/>
        <v>9.060556464811784</v>
      </c>
      <c r="CG129" s="175">
        <f t="shared" si="46"/>
        <v>267.7301587301588</v>
      </c>
      <c r="CH129" s="183">
        <f t="shared" si="47"/>
        <v>1017.3746031746034</v>
      </c>
      <c r="CI129" s="8"/>
      <c r="CJ129" s="179">
        <v>8.64</v>
      </c>
      <c r="CK129" s="180">
        <v>9.76</v>
      </c>
      <c r="CL129" s="175">
        <v>1001.75</v>
      </c>
      <c r="CM129" s="175">
        <v>115.95</v>
      </c>
      <c r="CN129" s="181">
        <v>333.17</v>
      </c>
      <c r="CO129" s="175">
        <v>6539.38</v>
      </c>
      <c r="CP129" s="176">
        <v>731.78</v>
      </c>
      <c r="CQ129" s="179">
        <v>8.68</v>
      </c>
      <c r="CR129" s="180">
        <v>9.82</v>
      </c>
      <c r="CS129" s="175">
        <v>1157.19</v>
      </c>
      <c r="CT129" s="175">
        <v>133.36</v>
      </c>
      <c r="CU129" s="181">
        <v>3308</v>
      </c>
      <c r="CV129" s="175">
        <v>7696.46</v>
      </c>
      <c r="CW129" s="176">
        <v>865.55</v>
      </c>
      <c r="CX129" s="179">
        <v>8.77</v>
      </c>
      <c r="CY129" s="180">
        <v>9.7</v>
      </c>
      <c r="CZ129" s="175">
        <v>1241.49</v>
      </c>
      <c r="DA129" s="175">
        <v>141.54</v>
      </c>
      <c r="DB129" s="175">
        <v>3627</v>
      </c>
      <c r="DC129" s="175">
        <v>8937.95</v>
      </c>
      <c r="DD129" s="176">
        <v>1007.87</v>
      </c>
      <c r="DE129" s="173">
        <v>9.15</v>
      </c>
      <c r="DF129" s="174">
        <v>10.13</v>
      </c>
      <c r="DG129" s="175">
        <v>972.61</v>
      </c>
      <c r="DH129" s="175">
        <v>106.3</v>
      </c>
      <c r="DI129" s="175">
        <v>3311</v>
      </c>
      <c r="DJ129" s="175">
        <v>9910.52</v>
      </c>
      <c r="DK129" s="176">
        <v>1114.54</v>
      </c>
      <c r="DL129" s="173">
        <v>9.57</v>
      </c>
      <c r="DM129" s="174">
        <v>10.35</v>
      </c>
      <c r="DN129" s="175">
        <v>491.62</v>
      </c>
      <c r="DO129" s="175">
        <v>51.38</v>
      </c>
      <c r="DP129" s="175">
        <v>3464</v>
      </c>
      <c r="DQ129" s="175">
        <v>10402.15</v>
      </c>
      <c r="DR129" s="176">
        <v>1165.92</v>
      </c>
      <c r="DS129" s="185"/>
      <c r="DT129" s="8"/>
      <c r="DU129" s="8"/>
      <c r="DV129" s="8"/>
      <c r="DW129" s="8"/>
      <c r="DX129" s="8"/>
      <c r="DY129" s="186"/>
      <c r="DZ129" s="185"/>
      <c r="EA129" s="8"/>
      <c r="EB129" s="8"/>
      <c r="EC129" s="8"/>
      <c r="ED129" s="8"/>
      <c r="EE129" s="8"/>
      <c r="EF129" s="186"/>
      <c r="EG129" s="173">
        <v>9.42</v>
      </c>
      <c r="EH129" s="174">
        <v>10.27</v>
      </c>
      <c r="EI129" s="175">
        <v>965.92</v>
      </c>
      <c r="EJ129" s="175">
        <v>102.55</v>
      </c>
      <c r="EK129" s="175">
        <v>3302.55</v>
      </c>
      <c r="EL129" s="175">
        <v>11368.07</v>
      </c>
      <c r="EM129" s="176">
        <v>1268.99</v>
      </c>
      <c r="EN129" s="174">
        <v>9.51</v>
      </c>
      <c r="EO129" s="174">
        <v>10.37</v>
      </c>
      <c r="EP129" s="175">
        <v>1331.06</v>
      </c>
      <c r="EQ129" s="175">
        <v>139.88</v>
      </c>
      <c r="ER129" s="175">
        <v>0</v>
      </c>
      <c r="ES129" s="175">
        <v>12699.16</v>
      </c>
      <c r="ET129" s="175">
        <v>1409.42</v>
      </c>
      <c r="EU129" s="173">
        <v>9.37</v>
      </c>
      <c r="EV129" s="174">
        <v>10.42</v>
      </c>
      <c r="EW129" s="175">
        <v>1221.49</v>
      </c>
      <c r="EX129" s="175">
        <v>130.34</v>
      </c>
      <c r="EY129" s="175">
        <v>0</v>
      </c>
      <c r="EZ129" s="175">
        <v>13920.33</v>
      </c>
      <c r="FA129" s="176">
        <v>1540.18</v>
      </c>
      <c r="FB129" s="173">
        <v>8.86</v>
      </c>
      <c r="FC129" s="174">
        <v>10.28</v>
      </c>
      <c r="FD129" s="175">
        <v>1176.87</v>
      </c>
      <c r="FE129" s="175">
        <v>132.87</v>
      </c>
      <c r="FF129" s="175">
        <v>0</v>
      </c>
      <c r="FG129" s="175">
        <v>15097.2</v>
      </c>
      <c r="FH129" s="175">
        <v>1673.75</v>
      </c>
      <c r="FI129" s="185"/>
      <c r="FJ129" s="8"/>
      <c r="FK129" s="8"/>
      <c r="FL129" s="8"/>
      <c r="FM129" s="8"/>
      <c r="FN129" s="8"/>
      <c r="FO129" s="186"/>
      <c r="FP129" s="8"/>
      <c r="FQ129" s="182">
        <f t="shared" si="65"/>
        <v>9560</v>
      </c>
      <c r="FR129" s="175">
        <f t="shared" si="65"/>
        <v>1054.17</v>
      </c>
      <c r="FS129" s="174">
        <f t="shared" si="53"/>
        <v>9.068746027680545</v>
      </c>
      <c r="FT129" s="175">
        <f t="shared" si="54"/>
        <v>463.2903174603175</v>
      </c>
      <c r="FU129" s="183">
        <f t="shared" si="48"/>
        <v>1806.8322380952382</v>
      </c>
      <c r="FV129" s="8"/>
      <c r="FW129" s="173">
        <v>8.87</v>
      </c>
      <c r="FX129" s="174">
        <v>10.21</v>
      </c>
      <c r="FY129" s="175">
        <v>2067.56</v>
      </c>
      <c r="FZ129" s="175">
        <v>233.01</v>
      </c>
      <c r="GA129" s="175">
        <v>0</v>
      </c>
      <c r="GB129" s="175">
        <v>17164.72</v>
      </c>
      <c r="GC129" s="176">
        <v>1907.67</v>
      </c>
      <c r="GD129" s="173">
        <v>8.36</v>
      </c>
      <c r="GE129" s="174">
        <v>9.8</v>
      </c>
      <c r="GF129" s="175">
        <v>796.73</v>
      </c>
      <c r="GG129" s="175">
        <v>95.26</v>
      </c>
      <c r="GH129" s="175"/>
      <c r="GI129" s="175">
        <v>17961.48</v>
      </c>
      <c r="GJ129" s="175">
        <v>2003.46</v>
      </c>
      <c r="GK129" s="173">
        <v>8.58</v>
      </c>
      <c r="GL129" s="174">
        <v>9.92</v>
      </c>
      <c r="GM129" s="175">
        <v>1182.28</v>
      </c>
      <c r="GN129" s="175">
        <v>137.82</v>
      </c>
      <c r="GO129" s="175">
        <v>0</v>
      </c>
      <c r="GP129" s="175">
        <v>19143.79</v>
      </c>
      <c r="GQ129" s="176">
        <v>2142.01</v>
      </c>
      <c r="GR129" s="173">
        <v>9.02</v>
      </c>
      <c r="GS129" s="174">
        <v>10.09</v>
      </c>
      <c r="GT129" s="175">
        <v>998.44</v>
      </c>
      <c r="GU129" s="175">
        <v>110.67</v>
      </c>
      <c r="GV129" s="175">
        <v>0</v>
      </c>
      <c r="GW129" s="175">
        <v>20142.24</v>
      </c>
      <c r="GX129" s="175">
        <v>2253.11</v>
      </c>
      <c r="GY129" s="198">
        <v>9.19</v>
      </c>
      <c r="GZ129" s="199">
        <v>10.01</v>
      </c>
      <c r="HA129" s="200">
        <v>874.56</v>
      </c>
      <c r="HB129" s="200">
        <v>95.14</v>
      </c>
      <c r="HC129" s="200">
        <v>0</v>
      </c>
      <c r="HD129" s="200">
        <v>21016.83</v>
      </c>
      <c r="HE129" s="201">
        <v>2348.69</v>
      </c>
      <c r="HF129" s="208"/>
      <c r="HG129" s="209"/>
      <c r="HH129" s="8"/>
      <c r="HI129" s="8"/>
      <c r="HJ129" s="8"/>
      <c r="HK129" s="8"/>
      <c r="HL129" s="8"/>
      <c r="HM129" s="208"/>
      <c r="HN129" s="209"/>
      <c r="HO129" s="8"/>
      <c r="HP129" s="8"/>
      <c r="HQ129" s="8"/>
      <c r="HR129" s="8"/>
      <c r="HS129" s="186"/>
      <c r="HT129" s="8"/>
      <c r="HU129" s="173">
        <f t="shared" si="49"/>
        <v>9.01235294117647</v>
      </c>
      <c r="HV129" s="174">
        <f t="shared" si="50"/>
        <v>10.093529411764704</v>
      </c>
      <c r="HW129" s="202">
        <f t="shared" si="51"/>
        <v>21015.57</v>
      </c>
      <c r="HX129" s="175">
        <f t="shared" si="51"/>
        <v>2337.0699999999997</v>
      </c>
      <c r="HY129" s="210">
        <f t="shared" si="40"/>
        <v>0.43053221288515403</v>
      </c>
      <c r="HZ129" s="175">
        <f t="shared" si="41"/>
        <v>998.7347619047623</v>
      </c>
      <c r="IA129" s="183">
        <f t="shared" si="52"/>
        <v>3845.128833333335</v>
      </c>
      <c r="IB129" s="194"/>
      <c r="IC129" s="211">
        <f t="shared" si="71"/>
        <v>15097.2</v>
      </c>
      <c r="ID129" s="212">
        <f t="shared" si="42"/>
        <v>15095.999999999998</v>
      </c>
      <c r="IE129" s="175">
        <f t="shared" si="72"/>
        <v>1673.75</v>
      </c>
      <c r="IF129" s="176">
        <f t="shared" si="43"/>
        <v>1665.17</v>
      </c>
      <c r="IG129" s="175"/>
      <c r="IH129" s="211">
        <f t="shared" si="44"/>
        <v>722.6309523809527</v>
      </c>
      <c r="II129" s="176">
        <f t="shared" si="45"/>
        <v>731.0204761904761</v>
      </c>
    </row>
    <row r="130" spans="1:243" s="171" customFormat="1" ht="12.75">
      <c r="A130" s="171" t="s">
        <v>45</v>
      </c>
      <c r="B130" s="172" t="s">
        <v>186</v>
      </c>
      <c r="C130" s="171">
        <v>6.3</v>
      </c>
      <c r="D130" s="173"/>
      <c r="E130" s="174"/>
      <c r="F130" s="175"/>
      <c r="G130" s="175"/>
      <c r="H130" s="175"/>
      <c r="I130" s="175"/>
      <c r="J130" s="176"/>
      <c r="K130" s="173"/>
      <c r="L130" s="174"/>
      <c r="M130" s="175"/>
      <c r="N130" s="175"/>
      <c r="O130" s="175"/>
      <c r="P130" s="175"/>
      <c r="Q130" s="176"/>
      <c r="R130" s="177"/>
      <c r="S130" s="2"/>
      <c r="T130" s="175"/>
      <c r="U130" s="175"/>
      <c r="V130" s="175"/>
      <c r="W130" s="175"/>
      <c r="X130" s="176"/>
      <c r="Y130" s="173"/>
      <c r="Z130" s="174"/>
      <c r="AA130" s="175"/>
      <c r="AB130" s="175"/>
      <c r="AC130" s="175"/>
      <c r="AD130" s="175"/>
      <c r="AE130" s="176"/>
      <c r="AF130" s="177"/>
      <c r="AG130" s="2"/>
      <c r="AH130" s="2"/>
      <c r="AI130" s="2"/>
      <c r="AJ130" s="2"/>
      <c r="AK130" s="2"/>
      <c r="AL130" s="178"/>
      <c r="AM130" s="173"/>
      <c r="AN130" s="174"/>
      <c r="AO130" s="175"/>
      <c r="AP130" s="175"/>
      <c r="AQ130" s="175"/>
      <c r="AR130" s="175"/>
      <c r="AS130" s="176"/>
      <c r="AT130" s="179"/>
      <c r="AU130" s="180"/>
      <c r="AV130" s="175"/>
      <c r="AW130" s="175"/>
      <c r="AX130" s="175"/>
      <c r="AY130" s="175"/>
      <c r="AZ130" s="176"/>
      <c r="BA130" s="179">
        <v>9.45</v>
      </c>
      <c r="BB130" s="180">
        <v>10.32</v>
      </c>
      <c r="BC130" s="175">
        <v>3527</v>
      </c>
      <c r="BD130" s="175">
        <v>373</v>
      </c>
      <c r="BE130" s="175">
        <v>2839</v>
      </c>
      <c r="BF130" s="175">
        <v>3527</v>
      </c>
      <c r="BG130" s="176">
        <v>375</v>
      </c>
      <c r="BH130" s="179">
        <v>9.91</v>
      </c>
      <c r="BI130" s="180">
        <v>10.59</v>
      </c>
      <c r="BJ130" s="175">
        <v>1736</v>
      </c>
      <c r="BK130" s="175">
        <v>175</v>
      </c>
      <c r="BL130" s="175">
        <v>2465</v>
      </c>
      <c r="BM130" s="175">
        <v>5263</v>
      </c>
      <c r="BN130" s="176">
        <v>551</v>
      </c>
      <c r="BO130" s="179">
        <v>9.88</v>
      </c>
      <c r="BP130" s="180">
        <v>10.61</v>
      </c>
      <c r="BQ130" s="175">
        <v>1963</v>
      </c>
      <c r="BR130" s="175">
        <v>198</v>
      </c>
      <c r="BS130" s="175">
        <v>2414</v>
      </c>
      <c r="BT130" s="175">
        <v>7227</v>
      </c>
      <c r="BU130" s="175">
        <v>751</v>
      </c>
      <c r="BV130" s="179">
        <v>9.6</v>
      </c>
      <c r="BW130" s="180">
        <v>10.36</v>
      </c>
      <c r="BX130" s="175">
        <v>1191</v>
      </c>
      <c r="BY130" s="175">
        <v>124</v>
      </c>
      <c r="BZ130" s="181">
        <v>2005</v>
      </c>
      <c r="CA130" s="175">
        <v>8418</v>
      </c>
      <c r="CB130" s="176">
        <v>876</v>
      </c>
      <c r="CC130" s="175"/>
      <c r="CD130" s="182">
        <f t="shared" si="39"/>
        <v>8417</v>
      </c>
      <c r="CE130" s="175">
        <f t="shared" si="39"/>
        <v>870</v>
      </c>
      <c r="CF130" s="174">
        <f t="shared" si="56"/>
        <v>9.674712643678161</v>
      </c>
      <c r="CG130" s="175">
        <f t="shared" si="46"/>
        <v>466.031746031746</v>
      </c>
      <c r="CH130" s="183">
        <f t="shared" si="47"/>
        <v>1770.9206349206347</v>
      </c>
      <c r="CI130" s="8"/>
      <c r="CJ130" s="179">
        <v>9.72</v>
      </c>
      <c r="CK130" s="180">
        <v>10.74</v>
      </c>
      <c r="CL130" s="175">
        <v>1895.37</v>
      </c>
      <c r="CM130" s="175">
        <v>194.93</v>
      </c>
      <c r="CN130" s="181">
        <v>2125.18</v>
      </c>
      <c r="CO130" s="175">
        <v>10313.42</v>
      </c>
      <c r="CP130" s="176">
        <v>1072.08</v>
      </c>
      <c r="CQ130" s="179">
        <v>9.66</v>
      </c>
      <c r="CR130" s="180">
        <v>10.8</v>
      </c>
      <c r="CS130" s="175">
        <v>1611.78</v>
      </c>
      <c r="CT130" s="175">
        <v>166.76</v>
      </c>
      <c r="CU130" s="181">
        <v>2384.32</v>
      </c>
      <c r="CV130" s="175">
        <v>11925.18</v>
      </c>
      <c r="CW130" s="176">
        <v>1239.77</v>
      </c>
      <c r="CX130" s="179">
        <v>9.41</v>
      </c>
      <c r="CY130" s="180">
        <v>10.4</v>
      </c>
      <c r="CZ130" s="175">
        <v>1710.54</v>
      </c>
      <c r="DA130" s="175">
        <v>181.72</v>
      </c>
      <c r="DB130" s="175">
        <v>2377</v>
      </c>
      <c r="DC130" s="175">
        <v>13635.72</v>
      </c>
      <c r="DD130" s="176">
        <v>1422.42</v>
      </c>
      <c r="DE130" s="208"/>
      <c r="DF130" s="209"/>
      <c r="DG130" s="8"/>
      <c r="DH130" s="8"/>
      <c r="DI130" s="8"/>
      <c r="DJ130" s="8"/>
      <c r="DK130" s="186"/>
      <c r="DL130" s="208"/>
      <c r="DM130" s="209"/>
      <c r="DN130" s="8"/>
      <c r="DO130" s="8"/>
      <c r="DP130" s="8"/>
      <c r="DQ130" s="8"/>
      <c r="DR130" s="186"/>
      <c r="DS130" s="185"/>
      <c r="DT130" s="8"/>
      <c r="DU130" s="8"/>
      <c r="DV130" s="8"/>
      <c r="DW130" s="8"/>
      <c r="DX130" s="8"/>
      <c r="DY130" s="186"/>
      <c r="DZ130" s="185"/>
      <c r="EA130" s="8"/>
      <c r="EB130" s="8"/>
      <c r="EC130" s="8"/>
      <c r="ED130" s="8"/>
      <c r="EE130" s="8"/>
      <c r="EF130" s="186"/>
      <c r="EG130" s="173">
        <v>9.31</v>
      </c>
      <c r="EH130" s="174">
        <v>10.25</v>
      </c>
      <c r="EI130" s="175">
        <v>1142.59</v>
      </c>
      <c r="EJ130" s="175">
        <v>122.68</v>
      </c>
      <c r="EK130" s="175">
        <v>3368</v>
      </c>
      <c r="EL130" s="187">
        <v>1142.6</v>
      </c>
      <c r="EM130" s="214">
        <v>123.1</v>
      </c>
      <c r="EN130" s="174">
        <v>9.73</v>
      </c>
      <c r="EO130" s="174">
        <v>10.32</v>
      </c>
      <c r="EP130" s="175">
        <v>1764.25</v>
      </c>
      <c r="EQ130" s="175">
        <v>181.39</v>
      </c>
      <c r="ER130" s="175">
        <v>0</v>
      </c>
      <c r="ES130" s="175">
        <v>2906.73</v>
      </c>
      <c r="ET130" s="175">
        <v>305.02</v>
      </c>
      <c r="EU130" s="173">
        <v>9.8</v>
      </c>
      <c r="EV130" s="174">
        <v>10.42</v>
      </c>
      <c r="EW130" s="175">
        <v>1867.26</v>
      </c>
      <c r="EX130" s="175">
        <v>190.49</v>
      </c>
      <c r="EY130" s="175">
        <v>0</v>
      </c>
      <c r="EZ130" s="175">
        <v>4773.96</v>
      </c>
      <c r="FA130" s="176">
        <v>496.33</v>
      </c>
      <c r="FB130" s="173">
        <v>9.57</v>
      </c>
      <c r="FC130" s="174">
        <v>10.2</v>
      </c>
      <c r="FD130" s="175">
        <v>1939.55</v>
      </c>
      <c r="FE130" s="175">
        <v>202.7</v>
      </c>
      <c r="FF130" s="175">
        <v>0</v>
      </c>
      <c r="FG130" s="175">
        <v>6713.36</v>
      </c>
      <c r="FH130" s="175">
        <v>699.84</v>
      </c>
      <c r="FI130" s="185"/>
      <c r="FJ130" s="8"/>
      <c r="FK130" s="8"/>
      <c r="FL130" s="8"/>
      <c r="FM130" s="8"/>
      <c r="FN130" s="8"/>
      <c r="FO130" s="186"/>
      <c r="FP130" s="8"/>
      <c r="FQ130" s="182">
        <f t="shared" si="65"/>
        <v>11931.339999999998</v>
      </c>
      <c r="FR130" s="175">
        <f t="shared" si="65"/>
        <v>1240.6699999999998</v>
      </c>
      <c r="FS130" s="174">
        <f t="shared" si="53"/>
        <v>9.61685218470665</v>
      </c>
      <c r="FT130" s="175">
        <f t="shared" si="54"/>
        <v>653.1934920634919</v>
      </c>
      <c r="FU130" s="183">
        <f t="shared" si="48"/>
        <v>2547.4546190476185</v>
      </c>
      <c r="FV130" s="8"/>
      <c r="FW130" s="173">
        <v>9.65</v>
      </c>
      <c r="FX130" s="174">
        <v>10.38</v>
      </c>
      <c r="FY130" s="175">
        <v>400.22</v>
      </c>
      <c r="FZ130" s="175">
        <v>41.47</v>
      </c>
      <c r="GA130" s="175">
        <v>0</v>
      </c>
      <c r="GB130" s="175">
        <v>7113.61</v>
      </c>
      <c r="GC130" s="176">
        <v>741.59</v>
      </c>
      <c r="GD130" s="185"/>
      <c r="GE130" s="8"/>
      <c r="GF130" s="8"/>
      <c r="GG130" s="8"/>
      <c r="GH130" s="8"/>
      <c r="GI130" s="8"/>
      <c r="GJ130" s="8"/>
      <c r="GK130" s="173">
        <v>9.78</v>
      </c>
      <c r="GL130" s="174">
        <v>10.7</v>
      </c>
      <c r="GM130" s="175">
        <v>4423.43</v>
      </c>
      <c r="GN130" s="175">
        <v>452.3</v>
      </c>
      <c r="GO130" s="175">
        <v>0</v>
      </c>
      <c r="GP130" s="175">
        <v>11536.97</v>
      </c>
      <c r="GQ130" s="176">
        <v>1196.56</v>
      </c>
      <c r="GR130" s="185"/>
      <c r="GS130" s="8"/>
      <c r="GT130" s="8"/>
      <c r="GU130" s="8"/>
      <c r="GV130" s="8"/>
      <c r="GW130" s="8"/>
      <c r="GX130" s="8"/>
      <c r="GY130" s="198">
        <v>10.01</v>
      </c>
      <c r="GZ130" s="199">
        <v>10.79</v>
      </c>
      <c r="HA130" s="200">
        <v>3062.31</v>
      </c>
      <c r="HB130" s="200">
        <v>305.92</v>
      </c>
      <c r="HC130" s="200">
        <v>0</v>
      </c>
      <c r="HD130" s="200">
        <v>14599.18</v>
      </c>
      <c r="HE130" s="201">
        <v>1503.81</v>
      </c>
      <c r="HF130" s="208"/>
      <c r="HG130" s="209"/>
      <c r="HH130" s="8"/>
      <c r="HI130" s="8"/>
      <c r="HJ130" s="8"/>
      <c r="HK130" s="8"/>
      <c r="HL130" s="8"/>
      <c r="HM130" s="208"/>
      <c r="HN130" s="209"/>
      <c r="HO130" s="8"/>
      <c r="HP130" s="8"/>
      <c r="HQ130" s="8"/>
      <c r="HR130" s="8"/>
      <c r="HS130" s="186"/>
      <c r="HT130" s="8"/>
      <c r="HU130" s="173">
        <f t="shared" si="49"/>
        <v>9.677142857142856</v>
      </c>
      <c r="HV130" s="174">
        <f t="shared" si="50"/>
        <v>10.491428571428571</v>
      </c>
      <c r="HW130" s="202">
        <f t="shared" si="51"/>
        <v>28234.3</v>
      </c>
      <c r="HX130" s="175">
        <f t="shared" si="51"/>
        <v>2910.36</v>
      </c>
      <c r="HY130" s="210">
        <f t="shared" si="40"/>
        <v>0.5360544217687073</v>
      </c>
      <c r="HZ130" s="175">
        <f t="shared" si="41"/>
        <v>1571.2749206349204</v>
      </c>
      <c r="IA130" s="183">
        <f t="shared" si="52"/>
        <v>6049.408444444443</v>
      </c>
      <c r="IB130" s="194"/>
      <c r="IC130" s="211">
        <f t="shared" si="71"/>
        <v>6713.36</v>
      </c>
      <c r="ID130" s="212">
        <f t="shared" si="42"/>
        <v>20348.34</v>
      </c>
      <c r="IE130" s="175">
        <f t="shared" si="72"/>
        <v>699.84</v>
      </c>
      <c r="IF130" s="176">
        <f t="shared" si="43"/>
        <v>2110.67</v>
      </c>
      <c r="IG130" s="175" t="s">
        <v>58</v>
      </c>
      <c r="IH130" s="211">
        <f t="shared" si="44"/>
        <v>365.77269841269833</v>
      </c>
      <c r="II130" s="176">
        <f t="shared" si="45"/>
        <v>1119.2252380952382</v>
      </c>
    </row>
    <row r="131" spans="1:243" s="171" customFormat="1" ht="12.75">
      <c r="A131" s="171" t="s">
        <v>45</v>
      </c>
      <c r="B131" s="172" t="s">
        <v>187</v>
      </c>
      <c r="C131" s="171">
        <v>6.3</v>
      </c>
      <c r="D131" s="173"/>
      <c r="E131" s="174"/>
      <c r="F131" s="175"/>
      <c r="G131" s="175"/>
      <c r="H131" s="175"/>
      <c r="I131" s="175"/>
      <c r="J131" s="176"/>
      <c r="K131" s="173"/>
      <c r="L131" s="174"/>
      <c r="M131" s="175"/>
      <c r="N131" s="175"/>
      <c r="O131" s="175"/>
      <c r="P131" s="175"/>
      <c r="Q131" s="176"/>
      <c r="R131" s="177"/>
      <c r="S131" s="2"/>
      <c r="T131" s="175"/>
      <c r="U131" s="175"/>
      <c r="V131" s="175"/>
      <c r="W131" s="175"/>
      <c r="X131" s="176"/>
      <c r="Y131" s="173"/>
      <c r="Z131" s="174"/>
      <c r="AA131" s="175"/>
      <c r="AB131" s="175"/>
      <c r="AC131" s="175"/>
      <c r="AD131" s="175"/>
      <c r="AE131" s="176"/>
      <c r="AF131" s="177"/>
      <c r="AG131" s="2"/>
      <c r="AH131" s="2"/>
      <c r="AI131" s="2"/>
      <c r="AJ131" s="2"/>
      <c r="AK131" s="2"/>
      <c r="AL131" s="178"/>
      <c r="AM131" s="173"/>
      <c r="AN131" s="174"/>
      <c r="AO131" s="175"/>
      <c r="AP131" s="175"/>
      <c r="AQ131" s="175"/>
      <c r="AR131" s="175"/>
      <c r="AS131" s="176"/>
      <c r="AT131" s="179"/>
      <c r="AU131" s="180"/>
      <c r="AV131" s="175"/>
      <c r="AW131" s="175"/>
      <c r="AX131" s="175"/>
      <c r="AY131" s="175"/>
      <c r="AZ131" s="176"/>
      <c r="BA131" s="179"/>
      <c r="BB131" s="180"/>
      <c r="BC131" s="175"/>
      <c r="BD131" s="175"/>
      <c r="BE131" s="175"/>
      <c r="BF131" s="175"/>
      <c r="BG131" s="176"/>
      <c r="BH131" s="179">
        <v>9.42</v>
      </c>
      <c r="BI131" s="180">
        <v>10.06</v>
      </c>
      <c r="BJ131" s="175">
        <v>3256</v>
      </c>
      <c r="BK131" s="175">
        <v>345</v>
      </c>
      <c r="BL131" s="175">
        <v>2340</v>
      </c>
      <c r="BM131" s="175">
        <v>3256</v>
      </c>
      <c r="BN131" s="176">
        <v>347</v>
      </c>
      <c r="BO131" s="179">
        <v>9.68</v>
      </c>
      <c r="BP131" s="180">
        <v>10.42</v>
      </c>
      <c r="BQ131" s="175">
        <v>1289</v>
      </c>
      <c r="BR131" s="175">
        <v>133</v>
      </c>
      <c r="BS131" s="175">
        <v>2380</v>
      </c>
      <c r="BT131" s="175">
        <v>4545</v>
      </c>
      <c r="BU131" s="175">
        <v>481</v>
      </c>
      <c r="BV131" s="179">
        <v>9.75</v>
      </c>
      <c r="BW131" s="180">
        <v>10.42</v>
      </c>
      <c r="BX131" s="175">
        <v>1518</v>
      </c>
      <c r="BY131" s="175">
        <v>155</v>
      </c>
      <c r="BZ131" s="181">
        <v>1793</v>
      </c>
      <c r="CA131" s="175">
        <v>6063</v>
      </c>
      <c r="CB131" s="176">
        <v>637</v>
      </c>
      <c r="CC131" s="175"/>
      <c r="CD131" s="182">
        <f t="shared" si="39"/>
        <v>6063</v>
      </c>
      <c r="CE131" s="175">
        <f t="shared" si="39"/>
        <v>633</v>
      </c>
      <c r="CF131" s="174">
        <f t="shared" si="56"/>
        <v>9.578199052132701</v>
      </c>
      <c r="CG131" s="175">
        <f t="shared" si="46"/>
        <v>329.3809523809524</v>
      </c>
      <c r="CH131" s="183">
        <f t="shared" si="47"/>
        <v>1251.6476190476192</v>
      </c>
      <c r="CI131" s="8"/>
      <c r="CJ131" s="179">
        <v>9.49</v>
      </c>
      <c r="CK131" s="180">
        <v>10.22</v>
      </c>
      <c r="CL131" s="175">
        <v>1660.59</v>
      </c>
      <c r="CM131" s="175">
        <v>174.91</v>
      </c>
      <c r="CN131" s="181">
        <v>1637.97</v>
      </c>
      <c r="CO131" s="175">
        <v>7724.35</v>
      </c>
      <c r="CP131" s="176">
        <v>813.85</v>
      </c>
      <c r="CQ131" s="179">
        <v>9.63</v>
      </c>
      <c r="CR131" s="180">
        <v>10.67</v>
      </c>
      <c r="CS131" s="175">
        <v>1305.72</v>
      </c>
      <c r="CT131" s="175">
        <v>135.55</v>
      </c>
      <c r="CU131" s="181">
        <v>2312</v>
      </c>
      <c r="CV131" s="175">
        <v>9030.07</v>
      </c>
      <c r="CW131" s="176">
        <v>950.38</v>
      </c>
      <c r="CX131" s="179">
        <v>9.93</v>
      </c>
      <c r="CY131" s="180">
        <v>10.54</v>
      </c>
      <c r="CZ131" s="175">
        <v>1542.47</v>
      </c>
      <c r="DA131" s="175">
        <v>155.28</v>
      </c>
      <c r="DB131" s="175">
        <v>2225</v>
      </c>
      <c r="DC131" s="175">
        <v>10572.61</v>
      </c>
      <c r="DD131" s="176">
        <v>1106.32</v>
      </c>
      <c r="DE131" s="173">
        <v>9.75</v>
      </c>
      <c r="DF131" s="174">
        <v>10.3</v>
      </c>
      <c r="DG131" s="175">
        <v>1249.49</v>
      </c>
      <c r="DH131" s="175">
        <v>128.12</v>
      </c>
      <c r="DI131" s="175">
        <v>2166</v>
      </c>
      <c r="DJ131" s="175">
        <v>11822.09</v>
      </c>
      <c r="DK131" s="176">
        <v>1235.17</v>
      </c>
      <c r="DL131" s="173">
        <v>9.91</v>
      </c>
      <c r="DM131" s="174">
        <v>10.55</v>
      </c>
      <c r="DN131" s="175">
        <v>439.93</v>
      </c>
      <c r="DO131" s="175">
        <v>44.37</v>
      </c>
      <c r="DP131" s="175">
        <v>2509</v>
      </c>
      <c r="DQ131" s="175">
        <v>12261.97</v>
      </c>
      <c r="DR131" s="176">
        <v>1279.87</v>
      </c>
      <c r="DS131" s="185"/>
      <c r="DT131" s="8"/>
      <c r="DU131" s="8"/>
      <c r="DV131" s="8"/>
      <c r="DW131" s="8"/>
      <c r="DX131" s="8"/>
      <c r="DY131" s="186"/>
      <c r="DZ131" s="185"/>
      <c r="EA131" s="8"/>
      <c r="EB131" s="8"/>
      <c r="EC131" s="8"/>
      <c r="ED131" s="8"/>
      <c r="EE131" s="8"/>
      <c r="EF131" s="186"/>
      <c r="EG131" s="173">
        <v>9.75</v>
      </c>
      <c r="EH131" s="174">
        <v>10.35</v>
      </c>
      <c r="EI131" s="175">
        <v>703.21</v>
      </c>
      <c r="EJ131" s="175">
        <v>72.13</v>
      </c>
      <c r="EK131" s="175">
        <v>2713</v>
      </c>
      <c r="EL131" s="175">
        <v>12965.13</v>
      </c>
      <c r="EM131" s="176">
        <v>1352.29</v>
      </c>
      <c r="EN131" s="174">
        <v>10.07</v>
      </c>
      <c r="EO131" s="174">
        <v>10.65</v>
      </c>
      <c r="EP131" s="175">
        <v>1121.81</v>
      </c>
      <c r="EQ131" s="175">
        <v>111.36</v>
      </c>
      <c r="ER131" s="175">
        <v>0</v>
      </c>
      <c r="ES131" s="175">
        <v>14086.91</v>
      </c>
      <c r="ET131" s="175">
        <v>43.38</v>
      </c>
      <c r="EU131" s="208"/>
      <c r="EV131" s="209"/>
      <c r="EW131" s="8"/>
      <c r="EX131" s="8"/>
      <c r="EY131" s="8"/>
      <c r="EZ131" s="8"/>
      <c r="FA131" s="186"/>
      <c r="FB131" s="173">
        <v>9.87</v>
      </c>
      <c r="FC131" s="174">
        <v>10.56</v>
      </c>
      <c r="FD131" s="175">
        <v>2767.27</v>
      </c>
      <c r="FE131" s="175">
        <v>280.41</v>
      </c>
      <c r="FF131" s="175">
        <v>0</v>
      </c>
      <c r="FG131" s="175">
        <v>16854.15</v>
      </c>
      <c r="FH131" s="175">
        <v>1745.88</v>
      </c>
      <c r="FI131" s="185"/>
      <c r="FJ131" s="8"/>
      <c r="FK131" s="8"/>
      <c r="FL131" s="8"/>
      <c r="FM131" s="8"/>
      <c r="FN131" s="8"/>
      <c r="FO131" s="186"/>
      <c r="FP131" s="8"/>
      <c r="FQ131" s="182">
        <f t="shared" si="65"/>
        <v>10790.49</v>
      </c>
      <c r="FR131" s="175">
        <f t="shared" si="65"/>
        <v>1102.13</v>
      </c>
      <c r="FS131" s="174">
        <f t="shared" si="53"/>
        <v>9.790578243945813</v>
      </c>
      <c r="FT131" s="175">
        <f t="shared" si="54"/>
        <v>610.6461904761904</v>
      </c>
      <c r="FU131" s="183">
        <f t="shared" si="48"/>
        <v>2381.5201428571427</v>
      </c>
      <c r="FV131" s="8"/>
      <c r="FW131" s="173">
        <v>9.63</v>
      </c>
      <c r="FX131" s="174">
        <v>10.47</v>
      </c>
      <c r="FY131" s="175">
        <v>3228.06</v>
      </c>
      <c r="FZ131" s="175">
        <v>335.15</v>
      </c>
      <c r="GA131" s="175">
        <v>0</v>
      </c>
      <c r="GB131" s="175">
        <v>20082.15</v>
      </c>
      <c r="GC131" s="176">
        <v>2083.34</v>
      </c>
      <c r="GD131" s="173">
        <v>9.63</v>
      </c>
      <c r="GE131" s="174">
        <v>10.47</v>
      </c>
      <c r="GF131" s="175">
        <v>3228.06</v>
      </c>
      <c r="GG131" s="175">
        <v>335.15</v>
      </c>
      <c r="GH131" s="175"/>
      <c r="GI131" s="175">
        <v>20082.15</v>
      </c>
      <c r="GJ131" s="175">
        <v>2083.34</v>
      </c>
      <c r="GK131" s="173">
        <v>9.65</v>
      </c>
      <c r="GL131" s="174">
        <v>10.4</v>
      </c>
      <c r="GM131" s="175">
        <v>1655.55</v>
      </c>
      <c r="GN131" s="175">
        <v>171.59</v>
      </c>
      <c r="GO131" s="175">
        <v>0</v>
      </c>
      <c r="GP131" s="175">
        <v>22948.79</v>
      </c>
      <c r="GQ131" s="176">
        <v>2379.34</v>
      </c>
      <c r="GR131" s="208"/>
      <c r="GS131" s="209"/>
      <c r="GT131" s="8"/>
      <c r="GU131" s="8"/>
      <c r="GV131" s="8"/>
      <c r="GW131" s="8"/>
      <c r="GX131" s="8"/>
      <c r="GY131" s="198">
        <v>10.07</v>
      </c>
      <c r="GZ131" s="199">
        <v>10.64</v>
      </c>
      <c r="HA131" s="200">
        <v>2887</v>
      </c>
      <c r="HB131" s="200">
        <v>286.58</v>
      </c>
      <c r="HC131" s="200">
        <v>0</v>
      </c>
      <c r="HD131" s="200">
        <v>25835.78</v>
      </c>
      <c r="HE131" s="201">
        <v>2667.01</v>
      </c>
      <c r="HF131" s="208"/>
      <c r="HG131" s="209"/>
      <c r="HH131" s="8"/>
      <c r="HI131" s="8"/>
      <c r="HJ131" s="8"/>
      <c r="HK131" s="8"/>
      <c r="HL131" s="8"/>
      <c r="HM131" s="208"/>
      <c r="HN131" s="209"/>
      <c r="HO131" s="8"/>
      <c r="HP131" s="8"/>
      <c r="HQ131" s="8"/>
      <c r="HR131" s="8"/>
      <c r="HS131" s="186"/>
      <c r="HT131" s="8"/>
      <c r="HU131" s="173">
        <f t="shared" si="49"/>
        <v>9.748666666666663</v>
      </c>
      <c r="HV131" s="174">
        <f t="shared" si="50"/>
        <v>10.447999999999999</v>
      </c>
      <c r="HW131" s="202">
        <f t="shared" si="51"/>
        <v>27852.160000000003</v>
      </c>
      <c r="HX131" s="175">
        <f t="shared" si="51"/>
        <v>2863.5999999999995</v>
      </c>
      <c r="HY131" s="210">
        <f t="shared" si="40"/>
        <v>0.5474074074074069</v>
      </c>
      <c r="HZ131" s="175">
        <f t="shared" si="41"/>
        <v>1557.3777777777786</v>
      </c>
      <c r="IA131" s="183">
        <f t="shared" si="52"/>
        <v>5995.904444444448</v>
      </c>
      <c r="IB131" s="194"/>
      <c r="IC131" s="211">
        <f t="shared" si="71"/>
        <v>16854.15</v>
      </c>
      <c r="ID131" s="212">
        <f t="shared" si="42"/>
        <v>16853.489999999998</v>
      </c>
      <c r="IE131" s="175">
        <f t="shared" si="72"/>
        <v>1745.88</v>
      </c>
      <c r="IF131" s="176">
        <f t="shared" si="43"/>
        <v>1735.13</v>
      </c>
      <c r="IG131" s="175"/>
      <c r="IH131" s="211">
        <f t="shared" si="44"/>
        <v>929.3819047619049</v>
      </c>
      <c r="II131" s="176">
        <f t="shared" si="45"/>
        <v>940.0271428571423</v>
      </c>
    </row>
    <row r="132" spans="1:243" s="171" customFormat="1" ht="12.75">
      <c r="A132" s="171" t="s">
        <v>45</v>
      </c>
      <c r="B132" s="172" t="s">
        <v>188</v>
      </c>
      <c r="C132" s="171">
        <v>6.3</v>
      </c>
      <c r="D132" s="173"/>
      <c r="E132" s="174"/>
      <c r="F132" s="175"/>
      <c r="G132" s="175"/>
      <c r="H132" s="175"/>
      <c r="I132" s="175"/>
      <c r="J132" s="176"/>
      <c r="K132" s="173"/>
      <c r="L132" s="174"/>
      <c r="M132" s="175"/>
      <c r="N132" s="175"/>
      <c r="O132" s="175"/>
      <c r="P132" s="175"/>
      <c r="Q132" s="176"/>
      <c r="R132" s="177"/>
      <c r="S132" s="2"/>
      <c r="T132" s="175"/>
      <c r="U132" s="175"/>
      <c r="V132" s="175"/>
      <c r="W132" s="175"/>
      <c r="X132" s="176"/>
      <c r="Y132" s="173"/>
      <c r="Z132" s="174"/>
      <c r="AA132" s="175"/>
      <c r="AB132" s="175"/>
      <c r="AC132" s="175"/>
      <c r="AD132" s="175"/>
      <c r="AE132" s="176"/>
      <c r="AF132" s="177"/>
      <c r="AG132" s="2"/>
      <c r="AH132" s="2"/>
      <c r="AI132" s="2"/>
      <c r="AJ132" s="2"/>
      <c r="AK132" s="2"/>
      <c r="AL132" s="178"/>
      <c r="AM132" s="173"/>
      <c r="AN132" s="174"/>
      <c r="AO132" s="175"/>
      <c r="AP132" s="175"/>
      <c r="AQ132" s="175"/>
      <c r="AR132" s="175"/>
      <c r="AS132" s="176"/>
      <c r="AT132" s="179">
        <v>10.12</v>
      </c>
      <c r="AU132" s="180">
        <v>10.81</v>
      </c>
      <c r="AV132" s="175">
        <v>2212.17</v>
      </c>
      <c r="AW132" s="175">
        <v>218.59</v>
      </c>
      <c r="AX132" s="175">
        <v>1621.03</v>
      </c>
      <c r="AY132" s="175">
        <v>2212.23</v>
      </c>
      <c r="AZ132" s="176">
        <v>219.74</v>
      </c>
      <c r="BA132" s="179">
        <v>10.33</v>
      </c>
      <c r="BB132" s="180">
        <v>10.93</v>
      </c>
      <c r="BC132" s="175">
        <v>2362.97</v>
      </c>
      <c r="BD132" s="175">
        <v>228.7</v>
      </c>
      <c r="BE132" s="175">
        <v>1935</v>
      </c>
      <c r="BF132" s="175">
        <v>4575</v>
      </c>
      <c r="BG132" s="176">
        <v>449</v>
      </c>
      <c r="BH132" s="179">
        <v>10.57</v>
      </c>
      <c r="BI132" s="180">
        <v>11.14</v>
      </c>
      <c r="BJ132" s="175">
        <v>2471</v>
      </c>
      <c r="BK132" s="175">
        <v>233</v>
      </c>
      <c r="BL132" s="175">
        <v>1815</v>
      </c>
      <c r="BM132" s="175">
        <v>7047</v>
      </c>
      <c r="BN132" s="176">
        <v>684</v>
      </c>
      <c r="BO132" s="179"/>
      <c r="BP132" s="180"/>
      <c r="BQ132" s="175"/>
      <c r="BR132" s="175"/>
      <c r="BS132" s="175"/>
      <c r="BT132" s="175"/>
      <c r="BU132" s="175"/>
      <c r="BV132" s="179">
        <v>10.38</v>
      </c>
      <c r="BW132" s="180">
        <v>11.06</v>
      </c>
      <c r="BX132" s="175">
        <v>3121</v>
      </c>
      <c r="BY132" s="175">
        <v>300</v>
      </c>
      <c r="BZ132" s="181">
        <v>1825</v>
      </c>
      <c r="CA132" s="175">
        <v>10168</v>
      </c>
      <c r="CB132" s="176">
        <v>986</v>
      </c>
      <c r="CC132" s="175"/>
      <c r="CD132" s="182">
        <f t="shared" si="39"/>
        <v>10167.14</v>
      </c>
      <c r="CE132" s="175">
        <f t="shared" si="39"/>
        <v>980.29</v>
      </c>
      <c r="CF132" s="174">
        <f t="shared" si="56"/>
        <v>10.371563516918462</v>
      </c>
      <c r="CG132" s="175">
        <f t="shared" si="46"/>
        <v>633.541746031746</v>
      </c>
      <c r="CH132" s="183">
        <f t="shared" si="47"/>
        <v>2407.4586349206347</v>
      </c>
      <c r="CI132" s="8"/>
      <c r="CJ132" s="179">
        <v>10.14</v>
      </c>
      <c r="CK132" s="180">
        <v>10.89</v>
      </c>
      <c r="CL132" s="175">
        <v>1910.09</v>
      </c>
      <c r="CM132" s="175">
        <v>188.26</v>
      </c>
      <c r="CN132" s="181">
        <v>1675</v>
      </c>
      <c r="CO132" s="175">
        <v>12078.63</v>
      </c>
      <c r="CP132" s="176">
        <v>1175.29</v>
      </c>
      <c r="CQ132" s="179">
        <v>9.57</v>
      </c>
      <c r="CR132" s="180">
        <v>10.62</v>
      </c>
      <c r="CS132" s="175">
        <v>1345.098</v>
      </c>
      <c r="CT132" s="175">
        <v>140.51</v>
      </c>
      <c r="CU132" s="181">
        <v>2173</v>
      </c>
      <c r="CV132" s="175">
        <v>13423.6</v>
      </c>
      <c r="CW132" s="176">
        <v>1316.18</v>
      </c>
      <c r="CX132" s="179">
        <v>10.37</v>
      </c>
      <c r="CY132" s="180">
        <v>11.2</v>
      </c>
      <c r="CZ132" s="175">
        <v>2368.47</v>
      </c>
      <c r="DA132" s="175">
        <v>228.44</v>
      </c>
      <c r="DB132" s="175">
        <v>1669</v>
      </c>
      <c r="DC132" s="175">
        <v>15792.01</v>
      </c>
      <c r="DD132" s="176">
        <v>1545.68</v>
      </c>
      <c r="DE132" s="173">
        <v>10.74</v>
      </c>
      <c r="DF132" s="174">
        <v>11.57</v>
      </c>
      <c r="DG132" s="175">
        <v>1976.93</v>
      </c>
      <c r="DH132" s="175">
        <v>184.06</v>
      </c>
      <c r="DI132" s="175">
        <v>1689</v>
      </c>
      <c r="DJ132" s="175">
        <v>17768.98</v>
      </c>
      <c r="DK132" s="176">
        <v>1730.65</v>
      </c>
      <c r="DL132" s="208"/>
      <c r="DM132" s="209"/>
      <c r="DN132" s="8"/>
      <c r="DO132" s="8"/>
      <c r="DP132" s="8"/>
      <c r="DQ132" s="8"/>
      <c r="DR132" s="186"/>
      <c r="DS132" s="185"/>
      <c r="DT132" s="8"/>
      <c r="DU132" s="8"/>
      <c r="DV132" s="8"/>
      <c r="DW132" s="8"/>
      <c r="DX132" s="8"/>
      <c r="DY132" s="186"/>
      <c r="DZ132" s="185"/>
      <c r="EA132" s="8"/>
      <c r="EB132" s="8"/>
      <c r="EC132" s="8"/>
      <c r="ED132" s="8"/>
      <c r="EE132" s="8"/>
      <c r="EF132" s="186"/>
      <c r="EG132" s="173">
        <v>10.72</v>
      </c>
      <c r="EH132" s="174">
        <v>11.46</v>
      </c>
      <c r="EI132" s="175">
        <v>1772.49</v>
      </c>
      <c r="EJ132" s="175">
        <v>165.37</v>
      </c>
      <c r="EK132" s="175">
        <v>1632</v>
      </c>
      <c r="EL132" s="175">
        <v>20724.24</v>
      </c>
      <c r="EM132" s="176">
        <v>2007.02</v>
      </c>
      <c r="EN132" s="174">
        <v>10.27</v>
      </c>
      <c r="EO132" s="174">
        <v>11.01</v>
      </c>
      <c r="EP132" s="175">
        <v>2245.23</v>
      </c>
      <c r="EQ132" s="175">
        <v>218.65</v>
      </c>
      <c r="ER132" s="175">
        <v>0</v>
      </c>
      <c r="ES132" s="175">
        <v>22969.46</v>
      </c>
      <c r="ET132" s="175">
        <v>2226.83</v>
      </c>
      <c r="EU132" s="173">
        <v>9.01</v>
      </c>
      <c r="EV132" s="174">
        <v>10.07</v>
      </c>
      <c r="EW132" s="175">
        <v>617.34</v>
      </c>
      <c r="EX132" s="175">
        <v>68.54</v>
      </c>
      <c r="EY132" s="175">
        <v>0</v>
      </c>
      <c r="EZ132" s="175">
        <v>23586.82</v>
      </c>
      <c r="FA132" s="176">
        <v>2295.59</v>
      </c>
      <c r="FB132" s="173">
        <v>8.88</v>
      </c>
      <c r="FC132" s="174">
        <v>10.19</v>
      </c>
      <c r="FD132" s="175">
        <v>736.56</v>
      </c>
      <c r="FE132" s="175">
        <v>82.96</v>
      </c>
      <c r="FF132" s="175">
        <v>0</v>
      </c>
      <c r="FG132" s="175">
        <v>24323.37</v>
      </c>
      <c r="FH132" s="175">
        <v>2378.81</v>
      </c>
      <c r="FI132" s="185"/>
      <c r="FJ132" s="8"/>
      <c r="FK132" s="8"/>
      <c r="FL132" s="8"/>
      <c r="FM132" s="8"/>
      <c r="FN132" s="8"/>
      <c r="FO132" s="186"/>
      <c r="FP132" s="8"/>
      <c r="FQ132" s="182">
        <f t="shared" si="65"/>
        <v>12972.207999999999</v>
      </c>
      <c r="FR132" s="175">
        <f t="shared" si="65"/>
        <v>1276.79</v>
      </c>
      <c r="FS132" s="174">
        <f t="shared" si="53"/>
        <v>10.16001691742573</v>
      </c>
      <c r="FT132" s="175">
        <f t="shared" si="54"/>
        <v>782.2906349206346</v>
      </c>
      <c r="FU132" s="183">
        <f t="shared" si="48"/>
        <v>3050.9334761904747</v>
      </c>
      <c r="FV132" s="8"/>
      <c r="FW132" s="173">
        <v>8.48</v>
      </c>
      <c r="FX132" s="174">
        <v>9.9</v>
      </c>
      <c r="FY132" s="175">
        <v>552.82</v>
      </c>
      <c r="FZ132" s="175">
        <v>65.17</v>
      </c>
      <c r="GA132" s="175">
        <v>0</v>
      </c>
      <c r="GB132" s="175">
        <v>25518.38</v>
      </c>
      <c r="GC132" s="176">
        <v>2520.36</v>
      </c>
      <c r="GD132" s="173">
        <v>8.7</v>
      </c>
      <c r="GE132" s="174">
        <v>10.01</v>
      </c>
      <c r="GF132" s="175">
        <v>660.94</v>
      </c>
      <c r="GG132" s="175">
        <v>75.97</v>
      </c>
      <c r="GH132" s="175"/>
      <c r="GI132" s="175">
        <v>26179.28</v>
      </c>
      <c r="GJ132" s="175">
        <v>2596.46</v>
      </c>
      <c r="GK132" s="173">
        <v>8.74</v>
      </c>
      <c r="GL132" s="174">
        <v>10.18</v>
      </c>
      <c r="GM132" s="175">
        <v>956.39</v>
      </c>
      <c r="GN132" s="175">
        <v>109.46</v>
      </c>
      <c r="GO132" s="175">
        <v>0</v>
      </c>
      <c r="GP132" s="175">
        <v>27135.61</v>
      </c>
      <c r="GQ132" s="176">
        <v>2706.44</v>
      </c>
      <c r="GR132" s="173">
        <v>8.47</v>
      </c>
      <c r="GS132" s="174">
        <v>9.91</v>
      </c>
      <c r="GT132" s="175">
        <v>640.07</v>
      </c>
      <c r="GU132" s="175">
        <v>75.58</v>
      </c>
      <c r="GV132" s="175">
        <v>0</v>
      </c>
      <c r="GW132" s="175">
        <v>27775.63</v>
      </c>
      <c r="GX132" s="175">
        <v>2782.08</v>
      </c>
      <c r="GY132" s="185"/>
      <c r="GZ132" s="8"/>
      <c r="HA132" s="8"/>
      <c r="HB132" s="8"/>
      <c r="HC132" s="8"/>
      <c r="HD132" s="8"/>
      <c r="HE132" s="186"/>
      <c r="HF132" s="198">
        <v>9.51</v>
      </c>
      <c r="HG132" s="199">
        <v>10.45</v>
      </c>
      <c r="HH132" s="200">
        <v>1547.01</v>
      </c>
      <c r="HI132" s="200">
        <v>162.58</v>
      </c>
      <c r="HJ132" s="200">
        <v>0</v>
      </c>
      <c r="HK132" s="200">
        <v>29322.58</v>
      </c>
      <c r="HL132" s="200">
        <v>2946.17</v>
      </c>
      <c r="HM132" s="208"/>
      <c r="HN132" s="209"/>
      <c r="HO132" s="8"/>
      <c r="HP132" s="8"/>
      <c r="HQ132" s="8"/>
      <c r="HR132" s="8"/>
      <c r="HS132" s="186"/>
      <c r="HT132" s="8"/>
      <c r="HU132" s="173">
        <f t="shared" si="49"/>
        <v>9.705882352941178</v>
      </c>
      <c r="HV132" s="174">
        <f t="shared" si="50"/>
        <v>10.670588235294119</v>
      </c>
      <c r="HW132" s="202">
        <f t="shared" si="51"/>
        <v>27496.578</v>
      </c>
      <c r="HX132" s="175">
        <f t="shared" si="51"/>
        <v>2745.84</v>
      </c>
      <c r="HY132" s="210">
        <f t="shared" si="40"/>
        <v>0.5406162464985996</v>
      </c>
      <c r="HZ132" s="175">
        <f t="shared" si="41"/>
        <v>1618.696190476191</v>
      </c>
      <c r="IA132" s="183">
        <f t="shared" si="52"/>
        <v>6231.980333333336</v>
      </c>
      <c r="IB132" s="194"/>
      <c r="IC132" s="211">
        <f t="shared" si="71"/>
        <v>24323.37</v>
      </c>
      <c r="ID132" s="212">
        <f t="shared" si="42"/>
        <v>23139.347999999998</v>
      </c>
      <c r="IE132" s="175">
        <f t="shared" si="72"/>
        <v>2378.81</v>
      </c>
      <c r="IF132" s="176">
        <f t="shared" si="43"/>
        <v>2257.08</v>
      </c>
      <c r="IG132" s="175"/>
      <c r="IH132" s="211">
        <f t="shared" si="44"/>
        <v>1482.0423809523809</v>
      </c>
      <c r="II132" s="176">
        <f t="shared" si="45"/>
        <v>1415.8323809523808</v>
      </c>
    </row>
    <row r="133" spans="1:243" s="171" customFormat="1" ht="12.75">
      <c r="A133" s="171" t="s">
        <v>45</v>
      </c>
      <c r="B133" s="275" t="s">
        <v>189</v>
      </c>
      <c r="C133" s="171">
        <v>6.3</v>
      </c>
      <c r="D133" s="173"/>
      <c r="E133" s="174"/>
      <c r="F133" s="175"/>
      <c r="G133" s="175"/>
      <c r="H133" s="175"/>
      <c r="I133" s="175"/>
      <c r="J133" s="176"/>
      <c r="K133" s="173"/>
      <c r="L133" s="174"/>
      <c r="M133" s="175"/>
      <c r="N133" s="175"/>
      <c r="O133" s="175"/>
      <c r="P133" s="175"/>
      <c r="Q133" s="176"/>
      <c r="R133" s="177"/>
      <c r="S133" s="2"/>
      <c r="T133" s="175"/>
      <c r="U133" s="175"/>
      <c r="V133" s="175"/>
      <c r="W133" s="175"/>
      <c r="X133" s="176"/>
      <c r="Y133" s="173"/>
      <c r="Z133" s="174"/>
      <c r="AA133" s="175"/>
      <c r="AB133" s="175"/>
      <c r="AC133" s="175"/>
      <c r="AD133" s="175"/>
      <c r="AE133" s="176"/>
      <c r="AF133" s="177"/>
      <c r="AG133" s="2"/>
      <c r="AH133" s="2"/>
      <c r="AI133" s="2"/>
      <c r="AJ133" s="2"/>
      <c r="AK133" s="2"/>
      <c r="AL133" s="178"/>
      <c r="AM133" s="173"/>
      <c r="AN133" s="174"/>
      <c r="AO133" s="175"/>
      <c r="AP133" s="175"/>
      <c r="AQ133" s="175"/>
      <c r="AR133" s="175"/>
      <c r="AS133" s="176"/>
      <c r="AT133" s="179">
        <v>10.03</v>
      </c>
      <c r="AU133" s="180">
        <v>10.91</v>
      </c>
      <c r="AV133" s="175">
        <v>1100.12</v>
      </c>
      <c r="AW133" s="175">
        <v>109.69</v>
      </c>
      <c r="AX133" s="175">
        <v>1392.58</v>
      </c>
      <c r="AY133" s="175">
        <v>1100.05</v>
      </c>
      <c r="AZ133" s="176">
        <v>110.58</v>
      </c>
      <c r="BA133" s="179"/>
      <c r="BB133" s="180"/>
      <c r="BC133" s="175"/>
      <c r="BD133" s="175"/>
      <c r="BE133" s="175"/>
      <c r="BF133" s="175"/>
      <c r="BG133" s="176"/>
      <c r="BH133" s="179">
        <v>8.64</v>
      </c>
      <c r="BI133" s="180">
        <v>9.87</v>
      </c>
      <c r="BJ133" s="175">
        <v>786</v>
      </c>
      <c r="BK133" s="175">
        <v>91</v>
      </c>
      <c r="BL133" s="175">
        <v>2522</v>
      </c>
      <c r="BM133" s="175">
        <v>3685</v>
      </c>
      <c r="BN133" s="176">
        <v>384</v>
      </c>
      <c r="BO133" s="179"/>
      <c r="BP133" s="180"/>
      <c r="BQ133" s="175"/>
      <c r="BR133" s="175"/>
      <c r="BS133" s="175"/>
      <c r="BT133" s="175"/>
      <c r="BU133" s="175"/>
      <c r="BV133" s="179">
        <v>8.49</v>
      </c>
      <c r="BW133" s="180">
        <v>9.97</v>
      </c>
      <c r="BX133" s="175">
        <v>1366</v>
      </c>
      <c r="BY133" s="175">
        <v>160</v>
      </c>
      <c r="BZ133" s="181">
        <v>2333</v>
      </c>
      <c r="CA133" s="175">
        <v>5052</v>
      </c>
      <c r="CB133" s="176">
        <v>545</v>
      </c>
      <c r="CC133" s="175"/>
      <c r="CD133" s="182">
        <f aca="true" t="shared" si="73" ref="CD133:CE160">F133+M133+T133+AA133+AO133+AV133+BC133+BJ133+BQ133+BX133</f>
        <v>3252.12</v>
      </c>
      <c r="CE133" s="175">
        <f t="shared" si="73"/>
        <v>360.69</v>
      </c>
      <c r="CF133" s="174">
        <f t="shared" si="56"/>
        <v>9.016385261581968</v>
      </c>
      <c r="CG133" s="175">
        <f t="shared" si="46"/>
        <v>155.51952380952383</v>
      </c>
      <c r="CH133" s="183">
        <f t="shared" si="47"/>
        <v>590.9741904761905</v>
      </c>
      <c r="CI133" s="8"/>
      <c r="CJ133" s="179">
        <v>8.36</v>
      </c>
      <c r="CK133" s="180">
        <v>10.04</v>
      </c>
      <c r="CL133" s="175">
        <v>631.07</v>
      </c>
      <c r="CM133" s="175">
        <v>75.49</v>
      </c>
      <c r="CN133" s="181">
        <v>2441.88</v>
      </c>
      <c r="CO133" s="175">
        <v>5683.75</v>
      </c>
      <c r="CP133" s="176">
        <v>621.62</v>
      </c>
      <c r="CQ133" s="179">
        <v>8.18</v>
      </c>
      <c r="CR133" s="180">
        <v>9.92</v>
      </c>
      <c r="CS133" s="175">
        <v>959.66</v>
      </c>
      <c r="CT133" s="175">
        <v>117.29</v>
      </c>
      <c r="CU133" s="181">
        <v>2559</v>
      </c>
      <c r="CV133" s="175">
        <v>6643.37</v>
      </c>
      <c r="CW133" s="176">
        <v>739.4</v>
      </c>
      <c r="CX133" s="179">
        <v>8.75</v>
      </c>
      <c r="CY133" s="180">
        <v>10.16</v>
      </c>
      <c r="CZ133" s="175">
        <v>984.46</v>
      </c>
      <c r="DA133" s="175">
        <v>112.5</v>
      </c>
      <c r="DB133" s="175">
        <v>2726</v>
      </c>
      <c r="DC133" s="175">
        <v>7627.88</v>
      </c>
      <c r="DD133" s="176">
        <v>852.61</v>
      </c>
      <c r="DE133" s="173">
        <v>8.47</v>
      </c>
      <c r="DF133" s="174">
        <v>9.94</v>
      </c>
      <c r="DG133" s="175">
        <v>488.41</v>
      </c>
      <c r="DH133" s="175">
        <v>57.66</v>
      </c>
      <c r="DI133" s="175">
        <v>2628</v>
      </c>
      <c r="DJ133" s="175">
        <v>8116.3</v>
      </c>
      <c r="DK133" s="176">
        <v>910.48</v>
      </c>
      <c r="DL133" s="173">
        <v>9.43</v>
      </c>
      <c r="DM133" s="174">
        <v>10.43</v>
      </c>
      <c r="DN133" s="175">
        <v>566.98</v>
      </c>
      <c r="DO133" s="175">
        <v>60.09</v>
      </c>
      <c r="DP133" s="175">
        <v>2264</v>
      </c>
      <c r="DQ133" s="175">
        <v>8683.3</v>
      </c>
      <c r="DR133" s="176">
        <v>970.83</v>
      </c>
      <c r="DS133" s="185"/>
      <c r="DT133" s="8"/>
      <c r="DU133" s="8"/>
      <c r="DV133" s="8"/>
      <c r="DW133" s="8"/>
      <c r="DX133" s="8"/>
      <c r="DY133" s="186"/>
      <c r="DZ133" s="185"/>
      <c r="EA133" s="8"/>
      <c r="EB133" s="8"/>
      <c r="EC133" s="8"/>
      <c r="ED133" s="8"/>
      <c r="EE133" s="8"/>
      <c r="EF133" s="186"/>
      <c r="EG133" s="173">
        <v>8.33</v>
      </c>
      <c r="EH133" s="174">
        <v>9.95</v>
      </c>
      <c r="EI133" s="175">
        <v>447.9</v>
      </c>
      <c r="EJ133" s="175">
        <v>53.74</v>
      </c>
      <c r="EK133" s="175">
        <v>3540</v>
      </c>
      <c r="EL133" s="175">
        <v>9131.2</v>
      </c>
      <c r="EM133" s="176">
        <v>1024.87</v>
      </c>
      <c r="EN133" s="174">
        <v>8.91</v>
      </c>
      <c r="EO133" s="174">
        <v>10.35</v>
      </c>
      <c r="EP133" s="175">
        <v>1096.89</v>
      </c>
      <c r="EQ133" s="175">
        <v>123.02</v>
      </c>
      <c r="ER133" s="175">
        <v>0</v>
      </c>
      <c r="ES133" s="175">
        <v>10228.09</v>
      </c>
      <c r="ET133" s="175">
        <v>1148.63</v>
      </c>
      <c r="EU133" s="173">
        <v>8.79</v>
      </c>
      <c r="EV133" s="174">
        <v>10.27</v>
      </c>
      <c r="EW133" s="175">
        <v>818.52</v>
      </c>
      <c r="EX133" s="175">
        <v>93.12</v>
      </c>
      <c r="EY133" s="175">
        <v>0</v>
      </c>
      <c r="EZ133" s="175">
        <v>11046.6</v>
      </c>
      <c r="FA133" s="176">
        <v>1242.36</v>
      </c>
      <c r="FB133" s="173">
        <v>8.6</v>
      </c>
      <c r="FC133" s="174">
        <v>10.18</v>
      </c>
      <c r="FD133" s="175">
        <v>823.45</v>
      </c>
      <c r="FE133" s="175">
        <v>95.79</v>
      </c>
      <c r="FF133" s="175">
        <v>0</v>
      </c>
      <c r="FG133" s="175">
        <v>11870.01</v>
      </c>
      <c r="FH133" s="175">
        <v>1338.73</v>
      </c>
      <c r="FI133" s="185"/>
      <c r="FJ133" s="8"/>
      <c r="FK133" s="8"/>
      <c r="FL133" s="8"/>
      <c r="FM133" s="8"/>
      <c r="FN133" s="8"/>
      <c r="FO133" s="186"/>
      <c r="FP133" s="8"/>
      <c r="FQ133" s="182">
        <f t="shared" si="65"/>
        <v>6817.339999999999</v>
      </c>
      <c r="FR133" s="175">
        <f t="shared" si="65"/>
        <v>788.6999999999999</v>
      </c>
      <c r="FS133" s="174">
        <f t="shared" si="53"/>
        <v>8.643768226195004</v>
      </c>
      <c r="FT133" s="175">
        <f t="shared" si="54"/>
        <v>293.41746031746027</v>
      </c>
      <c r="FU133" s="183">
        <f t="shared" si="48"/>
        <v>1144.328095238095</v>
      </c>
      <c r="FV133" s="8"/>
      <c r="FW133" s="173">
        <v>7.91</v>
      </c>
      <c r="FX133" s="174">
        <v>9.95</v>
      </c>
      <c r="FY133" s="175">
        <v>1068.23</v>
      </c>
      <c r="FZ133" s="175">
        <v>135.04</v>
      </c>
      <c r="GA133" s="175">
        <v>0</v>
      </c>
      <c r="GB133" s="175">
        <v>12938.17</v>
      </c>
      <c r="GC133" s="176">
        <v>1474.68</v>
      </c>
      <c r="GD133" s="185"/>
      <c r="GE133" s="8"/>
      <c r="GF133" s="8"/>
      <c r="GG133" s="8"/>
      <c r="GH133" s="8"/>
      <c r="GI133" s="8"/>
      <c r="GJ133" s="8"/>
      <c r="GK133" s="173">
        <v>8.11</v>
      </c>
      <c r="GL133" s="174">
        <v>9.93</v>
      </c>
      <c r="GM133" s="175">
        <v>721.51</v>
      </c>
      <c r="GN133" s="175">
        <v>88.93</v>
      </c>
      <c r="GO133" s="175">
        <v>0</v>
      </c>
      <c r="GP133" s="175">
        <v>14480.03</v>
      </c>
      <c r="GQ133" s="176">
        <v>1661.56</v>
      </c>
      <c r="GR133" s="173">
        <v>9.3</v>
      </c>
      <c r="GS133" s="174">
        <v>10.19</v>
      </c>
      <c r="GT133" s="175">
        <v>1549.45</v>
      </c>
      <c r="GU133" s="175">
        <v>166.47</v>
      </c>
      <c r="GV133" s="175">
        <v>0</v>
      </c>
      <c r="GW133" s="175">
        <v>16029.42</v>
      </c>
      <c r="GX133" s="175">
        <v>1829.16</v>
      </c>
      <c r="GY133" s="198">
        <v>9.11</v>
      </c>
      <c r="GZ133" s="199">
        <v>10.22</v>
      </c>
      <c r="HA133" s="200">
        <v>747.35</v>
      </c>
      <c r="HB133" s="200">
        <v>82.03</v>
      </c>
      <c r="HC133" s="200">
        <v>0</v>
      </c>
      <c r="HD133" s="200">
        <v>16776.8</v>
      </c>
      <c r="HE133" s="201">
        <v>1911.86</v>
      </c>
      <c r="HF133" s="198">
        <v>7.96</v>
      </c>
      <c r="HG133" s="199">
        <v>10.03</v>
      </c>
      <c r="HH133" s="200">
        <v>485.98</v>
      </c>
      <c r="HI133" s="200">
        <v>61.06</v>
      </c>
      <c r="HJ133" s="200">
        <v>0</v>
      </c>
      <c r="HK133" s="200">
        <v>17262.77</v>
      </c>
      <c r="HL133" s="200">
        <v>1973.18</v>
      </c>
      <c r="HM133" s="208"/>
      <c r="HN133" s="209"/>
      <c r="HO133" s="8"/>
      <c r="HP133" s="8"/>
      <c r="HQ133" s="8"/>
      <c r="HR133" s="8"/>
      <c r="HS133" s="186"/>
      <c r="HT133" s="8"/>
      <c r="HU133" s="173">
        <f t="shared" si="49"/>
        <v>8.668823529411764</v>
      </c>
      <c r="HV133" s="174">
        <f t="shared" si="50"/>
        <v>10.135882352941175</v>
      </c>
      <c r="HW133" s="202">
        <f t="shared" si="51"/>
        <v>14641.98</v>
      </c>
      <c r="HX133" s="175">
        <f t="shared" si="51"/>
        <v>1682.9199999999998</v>
      </c>
      <c r="HY133" s="210">
        <f aca="true" t="shared" si="74" ref="HY133:HY160">(HU133-C133)/C133</f>
        <v>0.3760037348272642</v>
      </c>
      <c r="HZ133" s="175">
        <f aca="true" t="shared" si="75" ref="HZ133:HZ160">(HW133/C133)-HX133</f>
        <v>641.2038095238097</v>
      </c>
      <c r="IA133" s="183">
        <f t="shared" si="52"/>
        <v>2468.6346666666673</v>
      </c>
      <c r="IB133" s="194"/>
      <c r="IC133" s="211">
        <f t="shared" si="71"/>
        <v>11870.01</v>
      </c>
      <c r="ID133" s="212">
        <f aca="true" t="shared" si="76" ref="ID133:ID160">FK133+FD133+EW133+EP133+EI133+EB133+DU133+DN133+DG133+CZ133+CS133+CL133+BX133+BQ133+BJ133+BC133+AV133+AO133+AH133+AA133+T133+M133+F133</f>
        <v>10069.46</v>
      </c>
      <c r="IE133" s="175">
        <f t="shared" si="72"/>
        <v>1338.73</v>
      </c>
      <c r="IF133" s="176">
        <f aca="true" t="shared" si="77" ref="IF133:IF160">FL133+FE133+EX133+EQ133+EJ133+EC133+DV133+DO133+DH133+DA133+CT133+CM133+BY133+BR133+BK133+BD133+AW133+AP133+AI133+AB133+U133+N133+G133</f>
        <v>1149.3899999999999</v>
      </c>
      <c r="IG133" s="175"/>
      <c r="IH133" s="211">
        <f aca="true" t="shared" si="78" ref="IH133:IH160">(IC133/C133)-IE133</f>
        <v>545.3985714285716</v>
      </c>
      <c r="II133" s="176">
        <f aca="true" t="shared" si="79" ref="II133:II160">(ID133/C133)-IF133</f>
        <v>448.93698412698427</v>
      </c>
    </row>
    <row r="134" spans="1:243" s="171" customFormat="1" ht="12.75">
      <c r="A134" s="171" t="s">
        <v>45</v>
      </c>
      <c r="B134" s="172" t="s">
        <v>190</v>
      </c>
      <c r="C134" s="171">
        <v>6.3</v>
      </c>
      <c r="D134" s="173"/>
      <c r="E134" s="174"/>
      <c r="F134" s="175"/>
      <c r="G134" s="175"/>
      <c r="H134" s="175"/>
      <c r="I134" s="175"/>
      <c r="J134" s="176"/>
      <c r="K134" s="173"/>
      <c r="L134" s="174"/>
      <c r="M134" s="175"/>
      <c r="N134" s="175"/>
      <c r="O134" s="175"/>
      <c r="P134" s="175"/>
      <c r="Q134" s="176"/>
      <c r="R134" s="177"/>
      <c r="S134" s="2"/>
      <c r="T134" s="175"/>
      <c r="U134" s="175"/>
      <c r="V134" s="175"/>
      <c r="W134" s="175"/>
      <c r="X134" s="176"/>
      <c r="Y134" s="173"/>
      <c r="Z134" s="174"/>
      <c r="AA134" s="175"/>
      <c r="AB134" s="175"/>
      <c r="AC134" s="175"/>
      <c r="AD134" s="175"/>
      <c r="AE134" s="176"/>
      <c r="AF134" s="177"/>
      <c r="AG134" s="2"/>
      <c r="AH134" s="2"/>
      <c r="AI134" s="2"/>
      <c r="AJ134" s="2"/>
      <c r="AK134" s="2"/>
      <c r="AL134" s="178"/>
      <c r="AM134" s="173"/>
      <c r="AN134" s="174"/>
      <c r="AO134" s="175"/>
      <c r="AP134" s="175"/>
      <c r="AQ134" s="175"/>
      <c r="AR134" s="175"/>
      <c r="AS134" s="176"/>
      <c r="AT134" s="179"/>
      <c r="AU134" s="180"/>
      <c r="AV134" s="175"/>
      <c r="AW134" s="175"/>
      <c r="AX134" s="175"/>
      <c r="AY134" s="175"/>
      <c r="AZ134" s="176"/>
      <c r="BA134" s="179">
        <v>11.41</v>
      </c>
      <c r="BB134" s="180">
        <v>13.04</v>
      </c>
      <c r="BC134" s="175">
        <v>1040</v>
      </c>
      <c r="BD134" s="175">
        <v>91.2</v>
      </c>
      <c r="BE134" s="175">
        <v>2093</v>
      </c>
      <c r="BF134" s="175">
        <v>2461</v>
      </c>
      <c r="BG134" s="176">
        <v>222</v>
      </c>
      <c r="BH134" s="179"/>
      <c r="BI134" s="180"/>
      <c r="BJ134" s="175"/>
      <c r="BK134" s="175"/>
      <c r="BL134" s="175"/>
      <c r="BM134" s="175"/>
      <c r="BN134" s="176"/>
      <c r="BO134" s="179">
        <v>11.26</v>
      </c>
      <c r="BP134" s="180">
        <v>13.17</v>
      </c>
      <c r="BQ134" s="175">
        <v>943</v>
      </c>
      <c r="BR134" s="175">
        <v>83</v>
      </c>
      <c r="BS134" s="175">
        <v>2140</v>
      </c>
      <c r="BT134" s="175">
        <v>3404</v>
      </c>
      <c r="BU134" s="175">
        <v>306</v>
      </c>
      <c r="BV134" s="179">
        <v>10.99</v>
      </c>
      <c r="BW134" s="180">
        <v>13.35</v>
      </c>
      <c r="BX134" s="175">
        <v>1081</v>
      </c>
      <c r="BY134" s="175">
        <v>98</v>
      </c>
      <c r="BZ134" s="181">
        <v>2075</v>
      </c>
      <c r="CA134" s="175">
        <v>4485</v>
      </c>
      <c r="CB134" s="176">
        <v>404</v>
      </c>
      <c r="CC134" s="175"/>
      <c r="CD134" s="182">
        <f t="shared" si="73"/>
        <v>3064</v>
      </c>
      <c r="CE134" s="175">
        <f t="shared" si="73"/>
        <v>272.2</v>
      </c>
      <c r="CF134" s="174">
        <f t="shared" si="56"/>
        <v>11.256429096252756</v>
      </c>
      <c r="CG134" s="175">
        <f aca="true" t="shared" si="80" ref="CG134:CG161">(CD134/C134)-CE134</f>
        <v>214.1492063492064</v>
      </c>
      <c r="CH134" s="183">
        <f aca="true" t="shared" si="81" ref="CH134:CH161">CG134*3.8</f>
        <v>813.7669841269843</v>
      </c>
      <c r="CI134" s="8"/>
      <c r="CJ134" s="179">
        <v>10.62</v>
      </c>
      <c r="CK134" s="180">
        <v>13.07</v>
      </c>
      <c r="CL134" s="175">
        <v>852.28</v>
      </c>
      <c r="CM134" s="175">
        <v>80.24</v>
      </c>
      <c r="CN134" s="181">
        <v>2012.25</v>
      </c>
      <c r="CO134" s="175">
        <v>5337.93</v>
      </c>
      <c r="CP134" s="176">
        <v>485.52</v>
      </c>
      <c r="CQ134" s="179">
        <v>10.68</v>
      </c>
      <c r="CR134" s="180">
        <v>13.19</v>
      </c>
      <c r="CS134" s="175">
        <v>949.03</v>
      </c>
      <c r="CT134" s="175">
        <v>88.87</v>
      </c>
      <c r="CU134" s="181">
        <v>2014.69</v>
      </c>
      <c r="CV134" s="175">
        <v>6286.99</v>
      </c>
      <c r="CW134" s="176">
        <v>574.94</v>
      </c>
      <c r="CX134" s="179">
        <v>11.37</v>
      </c>
      <c r="CY134" s="180">
        <v>13.46</v>
      </c>
      <c r="CZ134" s="175">
        <v>1048.11</v>
      </c>
      <c r="DA134" s="175">
        <v>92.15</v>
      </c>
      <c r="DB134" s="175">
        <v>2081</v>
      </c>
      <c r="DC134" s="175">
        <v>7335.14</v>
      </c>
      <c r="DD134" s="176">
        <v>667.41</v>
      </c>
      <c r="DE134" s="173">
        <v>11.38</v>
      </c>
      <c r="DF134" s="174">
        <v>13.66</v>
      </c>
      <c r="DG134" s="175">
        <v>784.85</v>
      </c>
      <c r="DH134" s="175">
        <v>68.93</v>
      </c>
      <c r="DI134" s="175">
        <v>2033</v>
      </c>
      <c r="DJ134" s="175">
        <v>8120.04</v>
      </c>
      <c r="DK134" s="176">
        <v>736.75</v>
      </c>
      <c r="DL134" s="208"/>
      <c r="DM134" s="209"/>
      <c r="DN134" s="209"/>
      <c r="DO134" s="209"/>
      <c r="DP134" s="8"/>
      <c r="DQ134" s="8"/>
      <c r="DR134" s="186"/>
      <c r="DS134" s="185"/>
      <c r="DT134" s="8"/>
      <c r="DU134" s="8"/>
      <c r="DV134" s="8"/>
      <c r="DW134" s="8"/>
      <c r="DX134" s="8"/>
      <c r="DY134" s="186"/>
      <c r="DZ134" s="185"/>
      <c r="EA134" s="8"/>
      <c r="EB134" s="8"/>
      <c r="EC134" s="8"/>
      <c r="ED134" s="8"/>
      <c r="EE134" s="8"/>
      <c r="EF134" s="186"/>
      <c r="EG134" s="173">
        <v>12</v>
      </c>
      <c r="EH134" s="174">
        <v>14.44</v>
      </c>
      <c r="EI134" s="175">
        <v>661</v>
      </c>
      <c r="EJ134" s="175">
        <v>55.07</v>
      </c>
      <c r="EK134" s="175">
        <v>1978</v>
      </c>
      <c r="EL134" s="175">
        <v>9182.77</v>
      </c>
      <c r="EM134" s="176">
        <v>827.38</v>
      </c>
      <c r="EN134" s="174">
        <v>12.11</v>
      </c>
      <c r="EO134" s="174">
        <v>14.45</v>
      </c>
      <c r="EP134" s="175">
        <v>1107.93</v>
      </c>
      <c r="EQ134" s="175">
        <v>91.49</v>
      </c>
      <c r="ER134" s="175">
        <v>0</v>
      </c>
      <c r="ES134" s="175">
        <v>10290.7</v>
      </c>
      <c r="ET134" s="175">
        <v>919.23</v>
      </c>
      <c r="EU134" s="173">
        <v>11.86</v>
      </c>
      <c r="EV134" s="174">
        <v>14.24</v>
      </c>
      <c r="EW134" s="175">
        <v>930.69</v>
      </c>
      <c r="EX134" s="175">
        <v>78.45</v>
      </c>
      <c r="EY134" s="175">
        <v>0</v>
      </c>
      <c r="EZ134" s="175">
        <v>11221.34</v>
      </c>
      <c r="FA134" s="176">
        <v>998.06</v>
      </c>
      <c r="FB134" s="173">
        <v>10.89</v>
      </c>
      <c r="FC134" s="174">
        <v>12.68</v>
      </c>
      <c r="FD134" s="175">
        <v>1093.82</v>
      </c>
      <c r="FE134" s="175">
        <v>100.41</v>
      </c>
      <c r="FF134" s="175">
        <v>0</v>
      </c>
      <c r="FG134" s="175">
        <v>12315.1</v>
      </c>
      <c r="FH134" s="175">
        <v>1098.83</v>
      </c>
      <c r="FI134" s="185"/>
      <c r="FJ134" s="8"/>
      <c r="FK134" s="8"/>
      <c r="FL134" s="8"/>
      <c r="FM134" s="8"/>
      <c r="FN134" s="8"/>
      <c r="FO134" s="186"/>
      <c r="FP134" s="8"/>
      <c r="FQ134" s="182">
        <f t="shared" si="65"/>
        <v>7427.710000000001</v>
      </c>
      <c r="FR134" s="175">
        <f t="shared" si="65"/>
        <v>655.61</v>
      </c>
      <c r="FS134" s="174">
        <f t="shared" si="53"/>
        <v>11.329464163145774</v>
      </c>
      <c r="FT134" s="175">
        <f t="shared" si="54"/>
        <v>523.3915873015875</v>
      </c>
      <c r="FU134" s="183">
        <f aca="true" t="shared" si="82" ref="FU134:FU161">FT134*3.9</f>
        <v>2041.2271904761913</v>
      </c>
      <c r="FV134" s="8"/>
      <c r="FW134" s="173">
        <v>10.86</v>
      </c>
      <c r="FX134" s="174">
        <v>13.1</v>
      </c>
      <c r="FY134" s="175">
        <v>1405.65</v>
      </c>
      <c r="FZ134" s="175">
        <v>129.44</v>
      </c>
      <c r="GA134" s="175">
        <v>0</v>
      </c>
      <c r="GB134" s="175">
        <v>13720.74</v>
      </c>
      <c r="GC134" s="176">
        <v>1228.99</v>
      </c>
      <c r="GD134" s="173">
        <v>10.81</v>
      </c>
      <c r="GE134" s="174">
        <v>13.21</v>
      </c>
      <c r="GF134" s="175">
        <v>858.39</v>
      </c>
      <c r="GG134" s="175">
        <v>79.39</v>
      </c>
      <c r="GH134" s="175"/>
      <c r="GI134" s="175">
        <v>14579.11</v>
      </c>
      <c r="GJ134" s="175">
        <v>1309.16</v>
      </c>
      <c r="GK134" s="173">
        <v>10.92</v>
      </c>
      <c r="GL134" s="174">
        <v>13.12</v>
      </c>
      <c r="GM134" s="175">
        <v>691.56</v>
      </c>
      <c r="GN134" s="175">
        <v>63.29</v>
      </c>
      <c r="GO134" s="175">
        <v>0</v>
      </c>
      <c r="GP134" s="175">
        <v>15270.66</v>
      </c>
      <c r="GQ134" s="176">
        <v>1372.88</v>
      </c>
      <c r="GR134" s="173">
        <v>11.56</v>
      </c>
      <c r="GS134" s="174">
        <v>13.58</v>
      </c>
      <c r="GT134" s="175">
        <v>804.88</v>
      </c>
      <c r="GU134" s="175">
        <v>69.64</v>
      </c>
      <c r="GV134" s="175">
        <v>0</v>
      </c>
      <c r="GW134" s="175">
        <v>16075.55</v>
      </c>
      <c r="GX134" s="175">
        <v>1442.95</v>
      </c>
      <c r="GY134" s="198">
        <v>12.14</v>
      </c>
      <c r="GZ134" s="199">
        <v>14.28</v>
      </c>
      <c r="HA134" s="200">
        <v>976.77</v>
      </c>
      <c r="HB134" s="200">
        <v>80.48</v>
      </c>
      <c r="HC134" s="200">
        <v>0</v>
      </c>
      <c r="HD134" s="200">
        <v>17052.26</v>
      </c>
      <c r="HE134" s="201">
        <v>1523.87</v>
      </c>
      <c r="HF134" s="208"/>
      <c r="HG134" s="209"/>
      <c r="HH134" s="8"/>
      <c r="HI134" s="8"/>
      <c r="HJ134" s="8"/>
      <c r="HK134" s="8"/>
      <c r="HL134" s="8"/>
      <c r="HM134" s="208"/>
      <c r="HN134" s="209"/>
      <c r="HO134" s="8"/>
      <c r="HP134" s="8"/>
      <c r="HQ134" s="8"/>
      <c r="HR134" s="8"/>
      <c r="HS134" s="186"/>
      <c r="HT134" s="8"/>
      <c r="HU134" s="173">
        <f aca="true" t="shared" si="83" ref="HU134:HU160">AVERAGE(HM134,HF134,GY134,GR134,GK134,GD134,FW134,FI134,FB134,EU134,EN134,EG134,DZ134,DS134,DL134,DE134,CX134,CQ134,CJ134,BV134,BO134,BH134,BA134,AT134,AM134,AF134,Y134,R134,K134,D134)</f>
        <v>11.30375</v>
      </c>
      <c r="HV134" s="174">
        <f aca="true" t="shared" si="84" ref="HV134:HV160">AVERAGE(HN134,HG134,GZ134,GS134,GL134,GE134,FX134,FJ134,FC134,EV134,EO134,EH134,EA134,DT134,DM134,DF134,CY134,CR134,CK134,BW134,BP134,BI134,BB134,AU134,AN134,AG134,Z134,S134,L134,E134)</f>
        <v>13.502499999999998</v>
      </c>
      <c r="HW134" s="202">
        <f aca="true" t="shared" si="85" ref="HW134:HX160">HO134+HH134+HA134+GT134+GM134+GF134+FY134+FK134+FD134+EW134+EP134+EI134+EB134+DU134+DN134+DG134+CZ134+CS134+CL134+BX134+BQ134+BJ134+BC134+AV134+AO134+AH134+AA134+T134+M134+F134</f>
        <v>15228.960000000003</v>
      </c>
      <c r="HX134" s="175">
        <f t="shared" si="85"/>
        <v>1350.0500000000002</v>
      </c>
      <c r="HY134" s="210">
        <f t="shared" si="74"/>
        <v>0.7942460317460319</v>
      </c>
      <c r="HZ134" s="175">
        <f t="shared" si="75"/>
        <v>1067.2452380952386</v>
      </c>
      <c r="IA134" s="183">
        <f aca="true" t="shared" si="86" ref="IA134:IA161">HZ134*3.85</f>
        <v>4108.894166666669</v>
      </c>
      <c r="IB134" s="194"/>
      <c r="IC134" s="211">
        <f t="shared" si="71"/>
        <v>12315.1</v>
      </c>
      <c r="ID134" s="212">
        <f t="shared" si="76"/>
        <v>10491.71</v>
      </c>
      <c r="IE134" s="175">
        <f t="shared" si="72"/>
        <v>1098.83</v>
      </c>
      <c r="IF134" s="176">
        <f t="shared" si="77"/>
        <v>927.8100000000001</v>
      </c>
      <c r="IG134" s="175"/>
      <c r="IH134" s="211">
        <f t="shared" si="78"/>
        <v>855.9477777777779</v>
      </c>
      <c r="II134" s="176">
        <f t="shared" si="79"/>
        <v>737.5407936507935</v>
      </c>
    </row>
    <row r="135" spans="1:243" s="171" customFormat="1" ht="12.75">
      <c r="A135" s="171" t="s">
        <v>45</v>
      </c>
      <c r="B135" s="172" t="s">
        <v>191</v>
      </c>
      <c r="C135" s="171">
        <v>6.3</v>
      </c>
      <c r="D135" s="173"/>
      <c r="E135" s="174"/>
      <c r="F135" s="175"/>
      <c r="G135" s="175"/>
      <c r="H135" s="175"/>
      <c r="I135" s="175"/>
      <c r="J135" s="176"/>
      <c r="K135" s="173"/>
      <c r="L135" s="174"/>
      <c r="M135" s="175"/>
      <c r="N135" s="175"/>
      <c r="O135" s="175"/>
      <c r="P135" s="175"/>
      <c r="Q135" s="176"/>
      <c r="R135" s="177"/>
      <c r="S135" s="2"/>
      <c r="T135" s="175"/>
      <c r="U135" s="175"/>
      <c r="V135" s="175"/>
      <c r="W135" s="175"/>
      <c r="X135" s="176"/>
      <c r="Y135" s="173"/>
      <c r="Z135" s="174"/>
      <c r="AA135" s="175"/>
      <c r="AB135" s="175"/>
      <c r="AC135" s="175"/>
      <c r="AD135" s="175"/>
      <c r="AE135" s="176"/>
      <c r="AF135" s="177"/>
      <c r="AG135" s="2"/>
      <c r="AH135" s="2"/>
      <c r="AI135" s="2"/>
      <c r="AJ135" s="2"/>
      <c r="AK135" s="2"/>
      <c r="AL135" s="178"/>
      <c r="AM135" s="173"/>
      <c r="AN135" s="174"/>
      <c r="AO135" s="175"/>
      <c r="AP135" s="175"/>
      <c r="AQ135" s="175"/>
      <c r="AR135" s="175"/>
      <c r="AS135" s="176"/>
      <c r="AT135" s="179">
        <v>8.26</v>
      </c>
      <c r="AU135" s="180">
        <v>9.11</v>
      </c>
      <c r="AV135" s="175">
        <v>1298.74</v>
      </c>
      <c r="AW135" s="175">
        <v>157.18</v>
      </c>
      <c r="AX135" s="175">
        <v>2958.25</v>
      </c>
      <c r="AY135" s="175">
        <v>1298.67</v>
      </c>
      <c r="AZ135" s="176">
        <v>158.27</v>
      </c>
      <c r="BA135" s="179">
        <v>8.63</v>
      </c>
      <c r="BB135" s="180">
        <v>9.08</v>
      </c>
      <c r="BC135" s="175">
        <v>703</v>
      </c>
      <c r="BD135" s="175">
        <v>81.55</v>
      </c>
      <c r="BE135" s="175">
        <v>3142</v>
      </c>
      <c r="BF135" s="175">
        <v>2002</v>
      </c>
      <c r="BG135" s="176">
        <v>240</v>
      </c>
      <c r="BH135" s="179"/>
      <c r="BI135" s="180"/>
      <c r="BJ135" s="175"/>
      <c r="BK135" s="175"/>
      <c r="BL135" s="175"/>
      <c r="BM135" s="175"/>
      <c r="BN135" s="176"/>
      <c r="BO135" s="179">
        <v>8.55</v>
      </c>
      <c r="BP135" s="180">
        <v>9.18</v>
      </c>
      <c r="BQ135" s="175">
        <v>1112</v>
      </c>
      <c r="BR135" s="175">
        <v>130</v>
      </c>
      <c r="BS135" s="175">
        <v>3043</v>
      </c>
      <c r="BT135" s="175">
        <v>3114</v>
      </c>
      <c r="BU135" s="175">
        <v>370</v>
      </c>
      <c r="BV135" s="179">
        <v>7.96</v>
      </c>
      <c r="BW135" s="180">
        <v>9</v>
      </c>
      <c r="BX135" s="175">
        <v>1086</v>
      </c>
      <c r="BY135" s="175">
        <v>136</v>
      </c>
      <c r="BZ135" s="181">
        <v>3427</v>
      </c>
      <c r="CA135" s="175">
        <v>4200</v>
      </c>
      <c r="CB135" s="176">
        <v>508</v>
      </c>
      <c r="CC135" s="175"/>
      <c r="CD135" s="182">
        <f t="shared" si="73"/>
        <v>4199.74</v>
      </c>
      <c r="CE135" s="175">
        <f t="shared" si="73"/>
        <v>504.73</v>
      </c>
      <c r="CF135" s="174">
        <f t="shared" si="56"/>
        <v>8.320765557822993</v>
      </c>
      <c r="CG135" s="175">
        <f t="shared" si="80"/>
        <v>161.8953968253968</v>
      </c>
      <c r="CH135" s="183">
        <f t="shared" si="81"/>
        <v>615.2025079365078</v>
      </c>
      <c r="CI135" s="8"/>
      <c r="CJ135" s="179">
        <v>8.06</v>
      </c>
      <c r="CK135" s="180">
        <v>8.78</v>
      </c>
      <c r="CL135" s="175">
        <v>555.84</v>
      </c>
      <c r="CM135" s="175">
        <v>68.95</v>
      </c>
      <c r="CN135" s="181">
        <v>3281.52</v>
      </c>
      <c r="CO135" s="175">
        <v>4756.67</v>
      </c>
      <c r="CP135" s="176">
        <v>577.38</v>
      </c>
      <c r="CQ135" s="179">
        <v>7.87</v>
      </c>
      <c r="CR135" s="180">
        <v>8.96</v>
      </c>
      <c r="CS135" s="175">
        <v>602.46</v>
      </c>
      <c r="CT135" s="175">
        <v>76.58</v>
      </c>
      <c r="CU135" s="181">
        <v>2826.74</v>
      </c>
      <c r="CV135" s="175">
        <v>5359.12</v>
      </c>
      <c r="CW135" s="176">
        <v>654.26</v>
      </c>
      <c r="CX135" s="179">
        <v>8.22</v>
      </c>
      <c r="CY135" s="180">
        <v>8.89</v>
      </c>
      <c r="CZ135" s="175">
        <v>863.64</v>
      </c>
      <c r="DA135" s="175">
        <v>105.02</v>
      </c>
      <c r="DB135" s="175">
        <v>2973</v>
      </c>
      <c r="DC135" s="175">
        <v>6222.66</v>
      </c>
      <c r="DD135" s="176">
        <v>759.77</v>
      </c>
      <c r="DE135" s="173">
        <v>8.69</v>
      </c>
      <c r="DF135" s="174">
        <v>9.35</v>
      </c>
      <c r="DG135" s="175">
        <v>784.85</v>
      </c>
      <c r="DH135" s="175">
        <v>139.1</v>
      </c>
      <c r="DI135" s="175">
        <v>2403.94</v>
      </c>
      <c r="DJ135" s="175">
        <v>7432.37</v>
      </c>
      <c r="DK135" s="176">
        <v>899.57</v>
      </c>
      <c r="DL135" s="173">
        <v>8.86</v>
      </c>
      <c r="DM135" s="174">
        <v>9.19</v>
      </c>
      <c r="DN135" s="175">
        <v>556.84</v>
      </c>
      <c r="DO135" s="175">
        <v>62.88</v>
      </c>
      <c r="DP135" s="175">
        <v>2914</v>
      </c>
      <c r="DQ135" s="175">
        <v>7989.23</v>
      </c>
      <c r="DR135" s="176">
        <v>962.57</v>
      </c>
      <c r="DS135" s="185"/>
      <c r="DT135" s="8"/>
      <c r="DU135" s="8"/>
      <c r="DV135" s="8"/>
      <c r="DW135" s="8"/>
      <c r="DX135" s="8"/>
      <c r="DY135" s="186"/>
      <c r="DZ135" s="185"/>
      <c r="EA135" s="8"/>
      <c r="EB135" s="8"/>
      <c r="EC135" s="8"/>
      <c r="ED135" s="8"/>
      <c r="EE135" s="8"/>
      <c r="EF135" s="186"/>
      <c r="EG135" s="173">
        <v>9.17</v>
      </c>
      <c r="EH135" s="174">
        <v>9.93</v>
      </c>
      <c r="EI135" s="175">
        <v>959.98</v>
      </c>
      <c r="EJ135" s="175">
        <v>104.65</v>
      </c>
      <c r="EK135" s="175">
        <v>2729</v>
      </c>
      <c r="EL135" s="175">
        <v>8949.17</v>
      </c>
      <c r="EM135" s="176">
        <v>1067.74</v>
      </c>
      <c r="EN135" s="174">
        <v>8.72</v>
      </c>
      <c r="EO135" s="174">
        <v>9.15</v>
      </c>
      <c r="EP135" s="175">
        <v>1407.49</v>
      </c>
      <c r="EQ135" s="175">
        <v>161.36</v>
      </c>
      <c r="ER135" s="175">
        <v>0</v>
      </c>
      <c r="ES135" s="175">
        <v>10356.64</v>
      </c>
      <c r="ET135" s="175">
        <v>1229.89</v>
      </c>
      <c r="EU135" s="173">
        <v>8.86</v>
      </c>
      <c r="EV135" s="174">
        <v>9.32</v>
      </c>
      <c r="EW135" s="175">
        <v>1211.61</v>
      </c>
      <c r="EX135" s="175">
        <v>136.79</v>
      </c>
      <c r="EY135" s="175">
        <v>0</v>
      </c>
      <c r="EZ135" s="175">
        <v>11568.35</v>
      </c>
      <c r="FA135" s="176">
        <v>1367.43</v>
      </c>
      <c r="FB135" s="173">
        <v>8.24</v>
      </c>
      <c r="FC135" s="174">
        <v>9.08</v>
      </c>
      <c r="FD135" s="175">
        <v>1354.53</v>
      </c>
      <c r="FE135" s="175">
        <v>164.38</v>
      </c>
      <c r="FF135" s="175">
        <v>0</v>
      </c>
      <c r="FG135" s="175">
        <v>12922.87</v>
      </c>
      <c r="FH135" s="175">
        <v>1532.74</v>
      </c>
      <c r="FI135" s="185"/>
      <c r="FJ135" s="8"/>
      <c r="FK135" s="8"/>
      <c r="FL135" s="8"/>
      <c r="FM135" s="8"/>
      <c r="FN135" s="8"/>
      <c r="FO135" s="186"/>
      <c r="FP135" s="8"/>
      <c r="FQ135" s="182">
        <f t="shared" si="65"/>
        <v>8297.24</v>
      </c>
      <c r="FR135" s="175">
        <f t="shared" si="65"/>
        <v>1019.7099999999999</v>
      </c>
      <c r="FS135" s="174">
        <f t="shared" si="53"/>
        <v>8.136862441282325</v>
      </c>
      <c r="FT135" s="175">
        <f t="shared" si="54"/>
        <v>297.3122222222222</v>
      </c>
      <c r="FU135" s="183">
        <f t="shared" si="82"/>
        <v>1159.5176666666666</v>
      </c>
      <c r="FV135" s="8"/>
      <c r="FW135" s="173">
        <v>8.29</v>
      </c>
      <c r="FX135" s="174">
        <v>8.99</v>
      </c>
      <c r="FY135" s="175">
        <v>1968.22</v>
      </c>
      <c r="FZ135" s="175">
        <v>237.31</v>
      </c>
      <c r="GA135" s="175">
        <v>0</v>
      </c>
      <c r="GB135" s="175">
        <v>14891.16</v>
      </c>
      <c r="GC135" s="176">
        <v>1771.03</v>
      </c>
      <c r="GD135" s="185"/>
      <c r="GE135" s="8"/>
      <c r="GF135" s="8"/>
      <c r="GG135" s="8"/>
      <c r="GH135" s="8"/>
      <c r="GI135" s="8"/>
      <c r="GJ135" s="8"/>
      <c r="GK135" s="173">
        <v>8.14</v>
      </c>
      <c r="GL135" s="174">
        <v>8.92</v>
      </c>
      <c r="GM135" s="175">
        <v>2080.2</v>
      </c>
      <c r="GN135" s="175">
        <v>255.56</v>
      </c>
      <c r="GO135" s="175">
        <v>0</v>
      </c>
      <c r="GP135" s="175">
        <v>16971.31</v>
      </c>
      <c r="GQ135" s="176">
        <v>2027.85</v>
      </c>
      <c r="GR135" s="173">
        <v>9.28</v>
      </c>
      <c r="GS135" s="174">
        <v>9.73</v>
      </c>
      <c r="GT135" s="175">
        <v>1187.01</v>
      </c>
      <c r="GU135" s="175">
        <v>127.96</v>
      </c>
      <c r="GV135" s="175">
        <v>0</v>
      </c>
      <c r="GW135" s="175">
        <v>18158.33</v>
      </c>
      <c r="GX135" s="175">
        <v>2156.39</v>
      </c>
      <c r="GY135" s="185"/>
      <c r="GZ135" s="8"/>
      <c r="HA135" s="8"/>
      <c r="HB135" s="8"/>
      <c r="HC135" s="8"/>
      <c r="HD135" s="8"/>
      <c r="HE135" s="186"/>
      <c r="HF135" s="198">
        <v>8.45</v>
      </c>
      <c r="HG135" s="199">
        <v>9.22</v>
      </c>
      <c r="HH135" s="200">
        <v>1463.27</v>
      </c>
      <c r="HI135" s="200">
        <v>173.13</v>
      </c>
      <c r="HJ135" s="200">
        <v>0</v>
      </c>
      <c r="HK135" s="200">
        <v>19621.63</v>
      </c>
      <c r="HL135" s="200">
        <v>2329.96</v>
      </c>
      <c r="HM135" s="208"/>
      <c r="HN135" s="209"/>
      <c r="HO135" s="8"/>
      <c r="HP135" s="8"/>
      <c r="HQ135" s="8"/>
      <c r="HR135" s="8"/>
      <c r="HS135" s="186"/>
      <c r="HT135" s="8"/>
      <c r="HU135" s="173">
        <f t="shared" si="83"/>
        <v>8.485294117647058</v>
      </c>
      <c r="HV135" s="174">
        <f t="shared" si="84"/>
        <v>9.169411764705883</v>
      </c>
      <c r="HW135" s="202">
        <f t="shared" si="85"/>
        <v>19195.68</v>
      </c>
      <c r="HX135" s="175">
        <f t="shared" si="85"/>
        <v>2318.4</v>
      </c>
      <c r="HY135" s="210">
        <f t="shared" si="74"/>
        <v>0.3468720821661997</v>
      </c>
      <c r="HZ135" s="175">
        <f t="shared" si="75"/>
        <v>728.5333333333333</v>
      </c>
      <c r="IA135" s="183">
        <f t="shared" si="86"/>
        <v>2804.8533333333335</v>
      </c>
      <c r="IB135" s="194"/>
      <c r="IC135" s="211">
        <f t="shared" si="71"/>
        <v>12922.87</v>
      </c>
      <c r="ID135" s="212">
        <f t="shared" si="76"/>
        <v>12496.980000000001</v>
      </c>
      <c r="IE135" s="175">
        <f t="shared" si="72"/>
        <v>1532.74</v>
      </c>
      <c r="IF135" s="176">
        <f t="shared" si="77"/>
        <v>1524.44</v>
      </c>
      <c r="IG135" s="175"/>
      <c r="IH135" s="211">
        <f t="shared" si="78"/>
        <v>518.5092063492064</v>
      </c>
      <c r="II135" s="176">
        <f t="shared" si="79"/>
        <v>459.20761904761935</v>
      </c>
    </row>
    <row r="136" spans="1:243" s="171" customFormat="1" ht="12.75">
      <c r="A136" s="171" t="s">
        <v>45</v>
      </c>
      <c r="B136" s="172" t="s">
        <v>192</v>
      </c>
      <c r="C136" s="171">
        <v>6.3</v>
      </c>
      <c r="D136" s="173"/>
      <c r="E136" s="174"/>
      <c r="F136" s="175"/>
      <c r="G136" s="175"/>
      <c r="H136" s="175"/>
      <c r="I136" s="175"/>
      <c r="J136" s="176"/>
      <c r="K136" s="173"/>
      <c r="L136" s="174"/>
      <c r="M136" s="175"/>
      <c r="N136" s="175"/>
      <c r="O136" s="175"/>
      <c r="P136" s="175"/>
      <c r="Q136" s="176"/>
      <c r="R136" s="177"/>
      <c r="S136" s="2"/>
      <c r="T136" s="175"/>
      <c r="U136" s="175"/>
      <c r="V136" s="175"/>
      <c r="W136" s="175"/>
      <c r="X136" s="176"/>
      <c r="Y136" s="173"/>
      <c r="Z136" s="174"/>
      <c r="AA136" s="175"/>
      <c r="AB136" s="175"/>
      <c r="AC136" s="175"/>
      <c r="AD136" s="175"/>
      <c r="AE136" s="176"/>
      <c r="AF136" s="177"/>
      <c r="AG136" s="2"/>
      <c r="AH136" s="2"/>
      <c r="AI136" s="2"/>
      <c r="AJ136" s="2"/>
      <c r="AK136" s="2"/>
      <c r="AL136" s="178"/>
      <c r="AM136" s="173"/>
      <c r="AN136" s="174"/>
      <c r="AO136" s="175"/>
      <c r="AP136" s="175"/>
      <c r="AQ136" s="175"/>
      <c r="AR136" s="175"/>
      <c r="AS136" s="176"/>
      <c r="AT136" s="179"/>
      <c r="AU136" s="180"/>
      <c r="AV136" s="175"/>
      <c r="AW136" s="175"/>
      <c r="AX136" s="175"/>
      <c r="AY136" s="175"/>
      <c r="AZ136" s="176"/>
      <c r="BA136" s="179"/>
      <c r="BB136" s="180"/>
      <c r="BC136" s="175"/>
      <c r="BD136" s="175"/>
      <c r="BE136" s="175"/>
      <c r="BF136" s="175"/>
      <c r="BG136" s="176"/>
      <c r="BH136" s="179">
        <v>8.17</v>
      </c>
      <c r="BI136" s="180">
        <v>9.14</v>
      </c>
      <c r="BJ136" s="175">
        <v>2256</v>
      </c>
      <c r="BK136" s="175">
        <v>276</v>
      </c>
      <c r="BL136" s="175">
        <v>3682</v>
      </c>
      <c r="BM136" s="175">
        <v>2256</v>
      </c>
      <c r="BN136" s="176">
        <v>277</v>
      </c>
      <c r="BO136" s="179">
        <v>8.07</v>
      </c>
      <c r="BP136" s="180">
        <v>9.22</v>
      </c>
      <c r="BQ136" s="175">
        <v>791</v>
      </c>
      <c r="BR136" s="175">
        <v>98</v>
      </c>
      <c r="BS136" s="175">
        <v>3833</v>
      </c>
      <c r="BT136" s="175">
        <v>3047</v>
      </c>
      <c r="BU136" s="175">
        <v>376</v>
      </c>
      <c r="BV136" s="179">
        <v>8.01</v>
      </c>
      <c r="BW136" s="180">
        <v>9.2</v>
      </c>
      <c r="BX136" s="175">
        <v>341</v>
      </c>
      <c r="BY136" s="175">
        <v>42</v>
      </c>
      <c r="BZ136" s="181">
        <v>3452</v>
      </c>
      <c r="CA136" s="175">
        <v>3388</v>
      </c>
      <c r="CB136" s="176">
        <v>419</v>
      </c>
      <c r="CC136" s="175"/>
      <c r="CD136" s="182">
        <f t="shared" si="73"/>
        <v>3388</v>
      </c>
      <c r="CE136" s="175">
        <f t="shared" si="73"/>
        <v>416</v>
      </c>
      <c r="CF136" s="174">
        <f t="shared" si="56"/>
        <v>8.14423076923077</v>
      </c>
      <c r="CG136" s="175">
        <f t="shared" si="80"/>
        <v>121.77777777777783</v>
      </c>
      <c r="CH136" s="183">
        <f t="shared" si="81"/>
        <v>462.7555555555557</v>
      </c>
      <c r="CI136" s="8"/>
      <c r="CJ136" s="179">
        <v>8.7</v>
      </c>
      <c r="CK136" s="180">
        <v>10.29</v>
      </c>
      <c r="CL136" s="175">
        <v>512.92</v>
      </c>
      <c r="CM136" s="175">
        <v>58.92</v>
      </c>
      <c r="CN136" s="181">
        <v>3595.1</v>
      </c>
      <c r="CO136" s="175">
        <v>3901.73</v>
      </c>
      <c r="CP136" s="176">
        <v>478.18</v>
      </c>
      <c r="CQ136" s="179">
        <v>8.98</v>
      </c>
      <c r="CR136" s="180">
        <v>10.67</v>
      </c>
      <c r="CS136" s="175">
        <v>813.31</v>
      </c>
      <c r="CT136" s="175">
        <v>90.51</v>
      </c>
      <c r="CU136" s="181">
        <v>3457</v>
      </c>
      <c r="CV136" s="175">
        <v>4714.92</v>
      </c>
      <c r="CW136" s="176">
        <v>569.15</v>
      </c>
      <c r="CX136" s="179">
        <v>10.14</v>
      </c>
      <c r="CY136" s="180">
        <v>11.11</v>
      </c>
      <c r="CZ136" s="175">
        <v>1241.85</v>
      </c>
      <c r="DA136" s="175">
        <v>122.45</v>
      </c>
      <c r="DB136" s="175">
        <v>2545</v>
      </c>
      <c r="DC136" s="175">
        <v>5956.68</v>
      </c>
      <c r="DD136" s="176">
        <v>691.97</v>
      </c>
      <c r="DE136" s="173">
        <v>9.82</v>
      </c>
      <c r="DF136" s="174">
        <v>10.94</v>
      </c>
      <c r="DG136" s="175">
        <v>709.73</v>
      </c>
      <c r="DH136" s="175">
        <v>72.25</v>
      </c>
      <c r="DI136" s="175">
        <v>3528</v>
      </c>
      <c r="DJ136" s="175">
        <v>6666.37</v>
      </c>
      <c r="DK136" s="176">
        <v>764.4</v>
      </c>
      <c r="DL136" s="173">
        <v>10.27</v>
      </c>
      <c r="DM136" s="174">
        <v>11.35</v>
      </c>
      <c r="DN136" s="175">
        <v>483.23</v>
      </c>
      <c r="DO136" s="175">
        <v>47.07</v>
      </c>
      <c r="DP136" s="175">
        <v>2955</v>
      </c>
      <c r="DQ136" s="175">
        <v>7149.64</v>
      </c>
      <c r="DR136" s="176">
        <v>811.67</v>
      </c>
      <c r="DS136" s="185"/>
      <c r="DT136" s="8"/>
      <c r="DU136" s="8"/>
      <c r="DV136" s="8"/>
      <c r="DW136" s="8"/>
      <c r="DX136" s="8"/>
      <c r="DY136" s="186"/>
      <c r="DZ136" s="185"/>
      <c r="EA136" s="8"/>
      <c r="EB136" s="8"/>
      <c r="EC136" s="8"/>
      <c r="ED136" s="8"/>
      <c r="EE136" s="8"/>
      <c r="EF136" s="186"/>
      <c r="EG136" s="173">
        <v>9.46</v>
      </c>
      <c r="EH136" s="174">
        <v>10.62</v>
      </c>
      <c r="EI136" s="175">
        <v>483.11</v>
      </c>
      <c r="EJ136" s="175">
        <v>51.05</v>
      </c>
      <c r="EK136" s="175">
        <v>3852</v>
      </c>
      <c r="EL136" s="175">
        <v>7632.71</v>
      </c>
      <c r="EM136" s="176">
        <v>862.96</v>
      </c>
      <c r="EN136" s="174">
        <v>9.63</v>
      </c>
      <c r="EO136" s="174">
        <v>10.56</v>
      </c>
      <c r="EP136" s="175">
        <v>872.59</v>
      </c>
      <c r="EQ136" s="175">
        <v>90.64</v>
      </c>
      <c r="ER136" s="175">
        <v>0</v>
      </c>
      <c r="ES136" s="175">
        <v>8505.35</v>
      </c>
      <c r="ET136" s="175">
        <v>953.76</v>
      </c>
      <c r="EU136" s="208"/>
      <c r="EV136" s="209"/>
      <c r="EW136" s="8"/>
      <c r="EX136" s="8"/>
      <c r="EY136" s="8"/>
      <c r="EZ136" s="8"/>
      <c r="FA136" s="186"/>
      <c r="FB136" s="173">
        <v>9.17</v>
      </c>
      <c r="FC136" s="174">
        <v>10.37</v>
      </c>
      <c r="FD136" s="175">
        <v>1133.14</v>
      </c>
      <c r="FE136" s="175">
        <v>123.5</v>
      </c>
      <c r="FF136" s="175">
        <v>0</v>
      </c>
      <c r="FG136" s="175">
        <v>9638.41</v>
      </c>
      <c r="FH136" s="175">
        <v>1078.15</v>
      </c>
      <c r="FI136" s="185"/>
      <c r="FJ136" s="8"/>
      <c r="FK136" s="8"/>
      <c r="FL136" s="8"/>
      <c r="FM136" s="8"/>
      <c r="FN136" s="8"/>
      <c r="FO136" s="186"/>
      <c r="FP136" s="8"/>
      <c r="FQ136" s="182">
        <f t="shared" si="65"/>
        <v>6249.88</v>
      </c>
      <c r="FR136" s="175">
        <f t="shared" si="65"/>
        <v>656.39</v>
      </c>
      <c r="FS136" s="174">
        <f t="shared" si="53"/>
        <v>9.52159539298283</v>
      </c>
      <c r="FT136" s="175">
        <f t="shared" si="54"/>
        <v>335.6544444444445</v>
      </c>
      <c r="FU136" s="183">
        <f t="shared" si="82"/>
        <v>1309.0523333333335</v>
      </c>
      <c r="FV136" s="8"/>
      <c r="FW136" s="173">
        <v>9.02</v>
      </c>
      <c r="FX136" s="174">
        <v>10.45</v>
      </c>
      <c r="FY136" s="175">
        <v>804.46</v>
      </c>
      <c r="FZ136" s="175">
        <v>89.22</v>
      </c>
      <c r="GA136" s="175">
        <v>0</v>
      </c>
      <c r="GB136" s="175">
        <v>10442.76</v>
      </c>
      <c r="GC136" s="176">
        <v>1167.75</v>
      </c>
      <c r="GD136" s="173">
        <v>8.94</v>
      </c>
      <c r="GE136" s="174">
        <v>10.44</v>
      </c>
      <c r="GF136" s="175">
        <v>1045.07</v>
      </c>
      <c r="GG136" s="175">
        <v>116.91</v>
      </c>
      <c r="GH136" s="175"/>
      <c r="GI136" s="175">
        <v>11487.87</v>
      </c>
      <c r="GJ136" s="175">
        <v>1285.33</v>
      </c>
      <c r="GK136" s="173">
        <v>8.97</v>
      </c>
      <c r="GL136" s="174">
        <v>10.4</v>
      </c>
      <c r="GM136" s="175">
        <v>799.59</v>
      </c>
      <c r="GN136" s="175">
        <v>89.17</v>
      </c>
      <c r="GO136" s="175">
        <v>0</v>
      </c>
      <c r="GP136" s="175">
        <v>12287.48</v>
      </c>
      <c r="GQ136" s="176">
        <v>1374.77</v>
      </c>
      <c r="GR136" s="173">
        <v>9.73</v>
      </c>
      <c r="GS136" s="174">
        <v>10.91</v>
      </c>
      <c r="GT136" s="175">
        <v>708.84</v>
      </c>
      <c r="GU136" s="175">
        <v>72.84</v>
      </c>
      <c r="GV136" s="175">
        <v>0</v>
      </c>
      <c r="GW136" s="175">
        <v>12996.28</v>
      </c>
      <c r="GX136" s="175">
        <v>1447.99</v>
      </c>
      <c r="GY136" s="198">
        <v>10.21</v>
      </c>
      <c r="GZ136" s="199">
        <v>11.24</v>
      </c>
      <c r="HA136" s="200">
        <v>683.07</v>
      </c>
      <c r="HB136" s="200">
        <v>66.89</v>
      </c>
      <c r="HC136" s="200">
        <v>0</v>
      </c>
      <c r="HD136" s="200">
        <v>13679.38</v>
      </c>
      <c r="HE136" s="201">
        <v>1515.06</v>
      </c>
      <c r="HF136" s="198">
        <v>9.55</v>
      </c>
      <c r="HG136" s="199">
        <v>10.52</v>
      </c>
      <c r="HH136" s="200">
        <v>651.33</v>
      </c>
      <c r="HI136" s="200">
        <v>68.2</v>
      </c>
      <c r="HJ136" s="200">
        <v>0</v>
      </c>
      <c r="HK136" s="200">
        <v>14330.7</v>
      </c>
      <c r="HL136" s="200">
        <v>1583.45</v>
      </c>
      <c r="HM136" s="208"/>
      <c r="HN136" s="209"/>
      <c r="HO136" s="8"/>
      <c r="HP136" s="8"/>
      <c r="HQ136" s="8"/>
      <c r="HR136" s="8"/>
      <c r="HS136" s="186"/>
      <c r="HT136" s="8"/>
      <c r="HU136" s="173">
        <f t="shared" si="83"/>
        <v>9.225882352941175</v>
      </c>
      <c r="HV136" s="174">
        <f t="shared" si="84"/>
        <v>10.437058823529409</v>
      </c>
      <c r="HW136" s="202">
        <f t="shared" si="85"/>
        <v>14330.24</v>
      </c>
      <c r="HX136" s="175">
        <f t="shared" si="85"/>
        <v>1575.6200000000001</v>
      </c>
      <c r="HY136" s="210">
        <f t="shared" si="74"/>
        <v>0.4644257703081231</v>
      </c>
      <c r="HZ136" s="175">
        <f t="shared" si="75"/>
        <v>699.0212698412699</v>
      </c>
      <c r="IA136" s="183">
        <f t="shared" si="86"/>
        <v>2691.2318888888894</v>
      </c>
      <c r="IB136" s="194"/>
      <c r="IC136" s="211">
        <f t="shared" si="71"/>
        <v>9638.41</v>
      </c>
      <c r="ID136" s="212">
        <f t="shared" si="76"/>
        <v>9637.88</v>
      </c>
      <c r="IE136" s="175">
        <f t="shared" si="72"/>
        <v>1078.15</v>
      </c>
      <c r="IF136" s="176">
        <f t="shared" si="77"/>
        <v>1072.3899999999999</v>
      </c>
      <c r="IG136" s="175"/>
      <c r="IH136" s="211">
        <f t="shared" si="78"/>
        <v>451.7563492063491</v>
      </c>
      <c r="II136" s="176">
        <f t="shared" si="79"/>
        <v>457.4322222222222</v>
      </c>
    </row>
    <row r="137" spans="1:243" s="171" customFormat="1" ht="12.75">
      <c r="A137" s="171" t="s">
        <v>45</v>
      </c>
      <c r="B137" s="172" t="s">
        <v>193</v>
      </c>
      <c r="C137" s="171">
        <v>6.3</v>
      </c>
      <c r="D137" s="173"/>
      <c r="E137" s="174"/>
      <c r="F137" s="175"/>
      <c r="G137" s="175"/>
      <c r="H137" s="175"/>
      <c r="I137" s="175"/>
      <c r="J137" s="176"/>
      <c r="K137" s="173"/>
      <c r="L137" s="174"/>
      <c r="M137" s="175"/>
      <c r="N137" s="175"/>
      <c r="O137" s="175"/>
      <c r="P137" s="175"/>
      <c r="Q137" s="176"/>
      <c r="R137" s="177"/>
      <c r="S137" s="2"/>
      <c r="T137" s="175"/>
      <c r="U137" s="175"/>
      <c r="V137" s="175"/>
      <c r="W137" s="175"/>
      <c r="X137" s="176"/>
      <c r="Y137" s="173"/>
      <c r="Z137" s="174"/>
      <c r="AA137" s="175"/>
      <c r="AB137" s="175"/>
      <c r="AC137" s="175"/>
      <c r="AD137" s="175"/>
      <c r="AE137" s="176"/>
      <c r="AF137" s="177"/>
      <c r="AG137" s="2"/>
      <c r="AH137" s="2"/>
      <c r="AI137" s="2"/>
      <c r="AJ137" s="2"/>
      <c r="AK137" s="2"/>
      <c r="AL137" s="178"/>
      <c r="AM137" s="173"/>
      <c r="AN137" s="174"/>
      <c r="AO137" s="175"/>
      <c r="AP137" s="175"/>
      <c r="AQ137" s="175"/>
      <c r="AR137" s="175"/>
      <c r="AS137" s="176"/>
      <c r="AT137" s="179">
        <v>8.08</v>
      </c>
      <c r="AU137" s="180">
        <v>8.68</v>
      </c>
      <c r="AV137" s="175">
        <v>2444.83</v>
      </c>
      <c r="AW137" s="175">
        <v>302.45</v>
      </c>
      <c r="AX137" s="175">
        <v>2429.21</v>
      </c>
      <c r="AY137" s="175">
        <v>2444.67</v>
      </c>
      <c r="AZ137" s="176">
        <v>303.93</v>
      </c>
      <c r="BA137" s="179">
        <v>7.98</v>
      </c>
      <c r="BB137" s="180">
        <v>8.52</v>
      </c>
      <c r="BC137" s="175">
        <v>1961</v>
      </c>
      <c r="BD137" s="175">
        <v>245</v>
      </c>
      <c r="BE137" s="175">
        <v>2650</v>
      </c>
      <c r="BF137" s="175">
        <v>4405</v>
      </c>
      <c r="BG137" s="176">
        <v>550</v>
      </c>
      <c r="BH137" s="179"/>
      <c r="BI137" s="180"/>
      <c r="BJ137" s="175"/>
      <c r="BK137" s="175"/>
      <c r="BL137" s="175"/>
      <c r="BM137" s="175"/>
      <c r="BN137" s="176">
        <v>435</v>
      </c>
      <c r="BO137" s="179">
        <v>7.87</v>
      </c>
      <c r="BP137" s="180">
        <v>8.41</v>
      </c>
      <c r="BQ137" s="175">
        <v>1592</v>
      </c>
      <c r="BR137" s="175">
        <v>202</v>
      </c>
      <c r="BS137" s="175">
        <v>2642</v>
      </c>
      <c r="BT137" s="175">
        <v>5998</v>
      </c>
      <c r="BU137" s="175">
        <v>753</v>
      </c>
      <c r="BV137" s="179">
        <v>7.73</v>
      </c>
      <c r="BW137" s="180">
        <v>8.54</v>
      </c>
      <c r="BX137" s="175">
        <v>2209</v>
      </c>
      <c r="BY137" s="175">
        <v>285</v>
      </c>
      <c r="BZ137" s="181">
        <v>2755</v>
      </c>
      <c r="CA137" s="175">
        <v>8207</v>
      </c>
      <c r="CB137" s="176">
        <v>1040</v>
      </c>
      <c r="CC137" s="175"/>
      <c r="CD137" s="182">
        <f t="shared" si="73"/>
        <v>8206.83</v>
      </c>
      <c r="CE137" s="175">
        <f t="shared" si="73"/>
        <v>1034.45</v>
      </c>
      <c r="CF137" s="174">
        <f t="shared" si="56"/>
        <v>7.933520228140558</v>
      </c>
      <c r="CG137" s="175">
        <f t="shared" si="80"/>
        <v>268.22142857142853</v>
      </c>
      <c r="CH137" s="183">
        <f t="shared" si="81"/>
        <v>1019.2414285714284</v>
      </c>
      <c r="CI137" s="8"/>
      <c r="CJ137" s="179">
        <v>7.56</v>
      </c>
      <c r="CK137" s="180">
        <v>8.49</v>
      </c>
      <c r="CL137" s="175">
        <v>1570.55</v>
      </c>
      <c r="CM137" s="175">
        <v>207.62</v>
      </c>
      <c r="CN137" s="181">
        <v>2685.68</v>
      </c>
      <c r="CO137" s="175">
        <v>9778.24</v>
      </c>
      <c r="CP137" s="176">
        <v>1249.28</v>
      </c>
      <c r="CQ137" s="179">
        <v>7.49</v>
      </c>
      <c r="CR137" s="180">
        <v>8.58</v>
      </c>
      <c r="CS137" s="175">
        <v>1182.88</v>
      </c>
      <c r="CT137" s="175">
        <v>157.87</v>
      </c>
      <c r="CU137" s="181">
        <v>2591.13</v>
      </c>
      <c r="CV137" s="175">
        <v>10961.08</v>
      </c>
      <c r="CW137" s="176">
        <v>1408.06</v>
      </c>
      <c r="CX137" s="179">
        <v>7.8</v>
      </c>
      <c r="CY137" s="180">
        <v>8.44</v>
      </c>
      <c r="CZ137" s="175">
        <v>1811.97</v>
      </c>
      <c r="DA137" s="175">
        <v>232.27</v>
      </c>
      <c r="DB137" s="175">
        <v>2797</v>
      </c>
      <c r="DC137" s="175">
        <v>12773.1</v>
      </c>
      <c r="DD137" s="176">
        <v>1641.24</v>
      </c>
      <c r="DE137" s="173">
        <v>7.98</v>
      </c>
      <c r="DF137" s="174">
        <v>8.58</v>
      </c>
      <c r="DG137" s="175">
        <v>1602.33</v>
      </c>
      <c r="DH137" s="175">
        <v>200.88</v>
      </c>
      <c r="DI137" s="175">
        <v>2731</v>
      </c>
      <c r="DJ137" s="175">
        <v>14375.29</v>
      </c>
      <c r="DK137" s="176">
        <v>1843.22</v>
      </c>
      <c r="DL137" s="173">
        <v>8.16</v>
      </c>
      <c r="DM137" s="174">
        <v>8.69</v>
      </c>
      <c r="DN137" s="175">
        <v>678.78</v>
      </c>
      <c r="DO137" s="175">
        <v>83.2</v>
      </c>
      <c r="DP137" s="175">
        <v>2616</v>
      </c>
      <c r="DQ137" s="175">
        <v>15054.01</v>
      </c>
      <c r="DR137" s="176">
        <v>1926.88</v>
      </c>
      <c r="DS137" s="185"/>
      <c r="DT137" s="8"/>
      <c r="DU137" s="8"/>
      <c r="DV137" s="8"/>
      <c r="DW137" s="8"/>
      <c r="DX137" s="8"/>
      <c r="DY137" s="186"/>
      <c r="DZ137" s="185"/>
      <c r="EA137" s="8"/>
      <c r="EB137" s="8"/>
      <c r="EC137" s="8"/>
      <c r="ED137" s="8"/>
      <c r="EE137" s="8"/>
      <c r="EF137" s="186"/>
      <c r="EG137" s="208"/>
      <c r="EH137" s="209"/>
      <c r="EI137" s="8"/>
      <c r="EJ137" s="8"/>
      <c r="EK137" s="8"/>
      <c r="EL137" s="8"/>
      <c r="EM137" s="186"/>
      <c r="EN137" s="209"/>
      <c r="EO137" s="209"/>
      <c r="EP137" s="8"/>
      <c r="EQ137" s="8"/>
      <c r="ER137" s="8"/>
      <c r="ES137" s="8"/>
      <c r="ET137" s="8"/>
      <c r="EU137" s="173">
        <v>8.1</v>
      </c>
      <c r="EV137" s="174">
        <v>8.7</v>
      </c>
      <c r="EW137" s="175">
        <v>2709.02</v>
      </c>
      <c r="EX137" s="175">
        <v>334.36</v>
      </c>
      <c r="EY137" s="175">
        <v>0</v>
      </c>
      <c r="EZ137" s="187">
        <v>2709</v>
      </c>
      <c r="FA137" s="214">
        <v>335.97</v>
      </c>
      <c r="FB137" s="173">
        <v>7.61</v>
      </c>
      <c r="FC137" s="174">
        <v>8.56</v>
      </c>
      <c r="FD137" s="175">
        <v>1386.52</v>
      </c>
      <c r="FE137" s="175">
        <v>182.06</v>
      </c>
      <c r="FF137" s="175">
        <v>0</v>
      </c>
      <c r="FG137" s="175">
        <v>4095.5</v>
      </c>
      <c r="FH137" s="175">
        <v>518.94</v>
      </c>
      <c r="FI137" s="185"/>
      <c r="FJ137" s="8"/>
      <c r="FK137" s="8"/>
      <c r="FL137" s="8"/>
      <c r="FM137" s="8"/>
      <c r="FN137" s="8"/>
      <c r="FO137" s="186"/>
      <c r="FP137" s="8"/>
      <c r="FQ137" s="182">
        <f t="shared" si="65"/>
        <v>10942.050000000001</v>
      </c>
      <c r="FR137" s="175">
        <f t="shared" si="65"/>
        <v>1398.26</v>
      </c>
      <c r="FS137" s="174">
        <f aca="true" t="shared" si="87" ref="FS137:FS161">FQ137/FR137</f>
        <v>7.825475948679073</v>
      </c>
      <c r="FT137" s="175">
        <f aca="true" t="shared" si="88" ref="FT137:FT161">(FQ137/C137)-FR137</f>
        <v>338.5733333333335</v>
      </c>
      <c r="FU137" s="183">
        <f t="shared" si="82"/>
        <v>1320.4360000000006</v>
      </c>
      <c r="FV137" s="8"/>
      <c r="FW137" s="173">
        <v>7.56</v>
      </c>
      <c r="FX137" s="174">
        <v>8.6</v>
      </c>
      <c r="FY137" s="175">
        <v>2576.95</v>
      </c>
      <c r="FZ137" s="175">
        <v>340.94</v>
      </c>
      <c r="GA137" s="175">
        <v>0</v>
      </c>
      <c r="GB137" s="175">
        <v>6672.46</v>
      </c>
      <c r="GC137" s="176">
        <v>861.82</v>
      </c>
      <c r="GD137" s="173">
        <v>7.6</v>
      </c>
      <c r="GE137" s="174">
        <v>8.51</v>
      </c>
      <c r="GF137" s="175">
        <v>1673.52</v>
      </c>
      <c r="GG137" s="175">
        <v>220.24</v>
      </c>
      <c r="GH137" s="175"/>
      <c r="GI137" s="175">
        <v>8345.97</v>
      </c>
      <c r="GJ137" s="175">
        <v>1083.2</v>
      </c>
      <c r="GK137" s="173">
        <v>7.4</v>
      </c>
      <c r="GL137" s="174">
        <v>8.44</v>
      </c>
      <c r="GM137" s="175">
        <v>1219.93</v>
      </c>
      <c r="GN137" s="175">
        <v>164.92</v>
      </c>
      <c r="GO137" s="175">
        <v>0</v>
      </c>
      <c r="GP137" s="175">
        <v>9565.86</v>
      </c>
      <c r="GQ137" s="176">
        <v>1249.1</v>
      </c>
      <c r="GR137" s="173">
        <v>7.66</v>
      </c>
      <c r="GS137" s="174">
        <v>8.31</v>
      </c>
      <c r="GT137" s="175">
        <v>1854.06</v>
      </c>
      <c r="GU137" s="175">
        <v>241.94</v>
      </c>
      <c r="GV137" s="175">
        <v>0</v>
      </c>
      <c r="GW137" s="175">
        <v>11419.84</v>
      </c>
      <c r="GX137" s="175">
        <v>1491.92</v>
      </c>
      <c r="GY137" s="198">
        <v>8.01</v>
      </c>
      <c r="GZ137" s="199">
        <v>8.49</v>
      </c>
      <c r="HA137" s="200">
        <v>1360.46</v>
      </c>
      <c r="HB137" s="200">
        <v>169.86</v>
      </c>
      <c r="HC137" s="200">
        <v>0</v>
      </c>
      <c r="HD137" s="200">
        <v>12780.31</v>
      </c>
      <c r="HE137" s="201">
        <v>1662.71</v>
      </c>
      <c r="HF137" s="208"/>
      <c r="HG137" s="209"/>
      <c r="HH137" s="8"/>
      <c r="HI137" s="8"/>
      <c r="HJ137" s="8"/>
      <c r="HK137" s="8"/>
      <c r="HL137" s="8"/>
      <c r="HM137" s="208"/>
      <c r="HN137" s="209"/>
      <c r="HO137" s="8"/>
      <c r="HP137" s="8"/>
      <c r="HQ137" s="8"/>
      <c r="HR137" s="8"/>
      <c r="HS137" s="186"/>
      <c r="HT137" s="8"/>
      <c r="HU137" s="173">
        <f t="shared" si="83"/>
        <v>7.786875000000001</v>
      </c>
      <c r="HV137" s="174">
        <f t="shared" si="84"/>
        <v>8.533749999999998</v>
      </c>
      <c r="HW137" s="202">
        <f t="shared" si="85"/>
        <v>27833.800000000003</v>
      </c>
      <c r="HX137" s="175">
        <f t="shared" si="85"/>
        <v>3570.6099999999997</v>
      </c>
      <c r="HY137" s="210">
        <f t="shared" si="74"/>
        <v>0.23601190476190498</v>
      </c>
      <c r="HZ137" s="175">
        <f t="shared" si="75"/>
        <v>847.4534920634933</v>
      </c>
      <c r="IA137" s="183">
        <f t="shared" si="86"/>
        <v>3262.695944444449</v>
      </c>
      <c r="IB137" s="194"/>
      <c r="IC137" s="211">
        <f t="shared" si="71"/>
        <v>4095.5</v>
      </c>
      <c r="ID137" s="212">
        <f t="shared" si="76"/>
        <v>19148.879999999997</v>
      </c>
      <c r="IE137" s="175">
        <f t="shared" si="72"/>
        <v>518.94</v>
      </c>
      <c r="IF137" s="176">
        <f t="shared" si="77"/>
        <v>2432.71</v>
      </c>
      <c r="IG137" s="265" t="s">
        <v>194</v>
      </c>
      <c r="IH137" s="211">
        <f t="shared" si="78"/>
        <v>131.139365079365</v>
      </c>
      <c r="II137" s="176">
        <f t="shared" si="79"/>
        <v>606.7947619047613</v>
      </c>
    </row>
    <row r="138" spans="1:243" s="171" customFormat="1" ht="12.75">
      <c r="A138" s="171" t="s">
        <v>45</v>
      </c>
      <c r="B138" s="172" t="s">
        <v>195</v>
      </c>
      <c r="C138" s="171">
        <v>6.3</v>
      </c>
      <c r="D138" s="173"/>
      <c r="E138" s="174"/>
      <c r="F138" s="175"/>
      <c r="G138" s="175"/>
      <c r="H138" s="175"/>
      <c r="I138" s="175"/>
      <c r="J138" s="176"/>
      <c r="K138" s="173"/>
      <c r="L138" s="174"/>
      <c r="M138" s="175"/>
      <c r="N138" s="175"/>
      <c r="O138" s="175"/>
      <c r="P138" s="175"/>
      <c r="Q138" s="176"/>
      <c r="R138" s="177"/>
      <c r="S138" s="2"/>
      <c r="T138" s="175"/>
      <c r="U138" s="175"/>
      <c r="V138" s="175"/>
      <c r="W138" s="175"/>
      <c r="X138" s="176"/>
      <c r="Y138" s="173"/>
      <c r="Z138" s="174"/>
      <c r="AA138" s="175"/>
      <c r="AB138" s="175"/>
      <c r="AC138" s="175"/>
      <c r="AD138" s="175"/>
      <c r="AE138" s="176"/>
      <c r="AF138" s="177"/>
      <c r="AG138" s="2"/>
      <c r="AH138" s="2"/>
      <c r="AI138" s="2"/>
      <c r="AJ138" s="2"/>
      <c r="AK138" s="2"/>
      <c r="AL138" s="178"/>
      <c r="AM138" s="173"/>
      <c r="AN138" s="174"/>
      <c r="AO138" s="175"/>
      <c r="AP138" s="175"/>
      <c r="AQ138" s="175"/>
      <c r="AR138" s="175"/>
      <c r="AS138" s="176"/>
      <c r="AT138" s="179"/>
      <c r="AU138" s="180"/>
      <c r="AV138" s="175"/>
      <c r="AW138" s="175"/>
      <c r="AX138" s="175"/>
      <c r="AY138" s="175"/>
      <c r="AZ138" s="176"/>
      <c r="BA138" s="179"/>
      <c r="BB138" s="180"/>
      <c r="BC138" s="175"/>
      <c r="BD138" s="175"/>
      <c r="BE138" s="175"/>
      <c r="BF138" s="175"/>
      <c r="BG138" s="176"/>
      <c r="BH138" s="179">
        <v>7.69</v>
      </c>
      <c r="BI138" s="180">
        <v>8.29</v>
      </c>
      <c r="BJ138" s="175">
        <v>1082</v>
      </c>
      <c r="BK138" s="175">
        <v>140</v>
      </c>
      <c r="BL138" s="175">
        <v>3828</v>
      </c>
      <c r="BM138" s="175">
        <v>384</v>
      </c>
      <c r="BN138" s="176"/>
      <c r="BO138" s="179">
        <v>8.07</v>
      </c>
      <c r="BP138" s="180">
        <v>8.72</v>
      </c>
      <c r="BQ138" s="175">
        <v>1350</v>
      </c>
      <c r="BR138" s="175">
        <v>167</v>
      </c>
      <c r="BS138" s="175">
        <v>3595</v>
      </c>
      <c r="BT138" s="175">
        <v>4734</v>
      </c>
      <c r="BU138" s="175">
        <v>603</v>
      </c>
      <c r="BV138" s="179">
        <v>8.25</v>
      </c>
      <c r="BW138" s="180">
        <v>9.09</v>
      </c>
      <c r="BX138" s="175">
        <v>777</v>
      </c>
      <c r="BY138" s="175">
        <v>94</v>
      </c>
      <c r="BZ138" s="181">
        <v>3936</v>
      </c>
      <c r="CA138" s="175">
        <v>5512</v>
      </c>
      <c r="CB138" s="176">
        <v>698</v>
      </c>
      <c r="CC138" s="175"/>
      <c r="CD138" s="182">
        <f t="shared" si="73"/>
        <v>3209</v>
      </c>
      <c r="CE138" s="175">
        <f t="shared" si="73"/>
        <v>401</v>
      </c>
      <c r="CF138" s="174">
        <f t="shared" si="56"/>
        <v>8.002493765586035</v>
      </c>
      <c r="CG138" s="175">
        <f t="shared" si="80"/>
        <v>108.3650793650794</v>
      </c>
      <c r="CH138" s="183">
        <f t="shared" si="81"/>
        <v>411.78730158730167</v>
      </c>
      <c r="CI138" s="8"/>
      <c r="CJ138" s="179">
        <v>8.22</v>
      </c>
      <c r="CK138" s="180">
        <v>9.1</v>
      </c>
      <c r="CL138" s="175">
        <v>838.22</v>
      </c>
      <c r="CM138" s="175">
        <v>101.92</v>
      </c>
      <c r="CN138" s="181">
        <v>3899.93</v>
      </c>
      <c r="CO138" s="175">
        <v>6350.39</v>
      </c>
      <c r="CP138" s="176">
        <v>800.21</v>
      </c>
      <c r="CQ138" s="179">
        <v>7.86</v>
      </c>
      <c r="CR138" s="180">
        <v>8.69</v>
      </c>
      <c r="CS138" s="175">
        <v>1072</v>
      </c>
      <c r="CT138" s="175">
        <v>136.41</v>
      </c>
      <c r="CU138" s="181">
        <v>4318</v>
      </c>
      <c r="CV138" s="175">
        <v>7422.87</v>
      </c>
      <c r="CW138" s="176">
        <v>937.25</v>
      </c>
      <c r="CX138" s="179">
        <v>8.56</v>
      </c>
      <c r="CY138" s="180">
        <v>9.11</v>
      </c>
      <c r="CZ138" s="175">
        <v>1367.08</v>
      </c>
      <c r="DA138" s="175">
        <v>159.77</v>
      </c>
      <c r="DB138" s="175">
        <v>3549</v>
      </c>
      <c r="DC138" s="175">
        <v>8790.01</v>
      </c>
      <c r="DD138" s="176">
        <v>1097.59</v>
      </c>
      <c r="DE138" s="173">
        <v>8.58</v>
      </c>
      <c r="DF138" s="174">
        <v>9.12</v>
      </c>
      <c r="DG138" s="175">
        <v>1307.67</v>
      </c>
      <c r="DH138" s="175">
        <v>152.34</v>
      </c>
      <c r="DI138" s="175">
        <v>3138</v>
      </c>
      <c r="DJ138" s="175">
        <v>10097.64</v>
      </c>
      <c r="DK138" s="176">
        <v>1250.41</v>
      </c>
      <c r="DL138" s="208"/>
      <c r="DM138" s="209"/>
      <c r="DN138" s="209"/>
      <c r="DO138" s="209"/>
      <c r="DP138" s="8"/>
      <c r="DQ138" s="8"/>
      <c r="DR138" s="186"/>
      <c r="DS138" s="185"/>
      <c r="DT138" s="8"/>
      <c r="DU138" s="8"/>
      <c r="DV138" s="8"/>
      <c r="DW138" s="8"/>
      <c r="DX138" s="8"/>
      <c r="DY138" s="186"/>
      <c r="DZ138" s="185"/>
      <c r="EA138" s="8"/>
      <c r="EB138" s="8"/>
      <c r="EC138" s="8"/>
      <c r="ED138" s="8"/>
      <c r="EE138" s="8"/>
      <c r="EF138" s="186"/>
      <c r="EG138" s="173">
        <v>7.19</v>
      </c>
      <c r="EH138" s="174">
        <v>8.47</v>
      </c>
      <c r="EI138" s="175">
        <v>632.59</v>
      </c>
      <c r="EJ138" s="175">
        <v>87.94</v>
      </c>
      <c r="EK138" s="175">
        <v>5498</v>
      </c>
      <c r="EL138" s="175">
        <v>632.55</v>
      </c>
      <c r="EM138" s="176">
        <v>88.22</v>
      </c>
      <c r="EN138" s="174">
        <v>8.23</v>
      </c>
      <c r="EO138" s="174">
        <v>8.87</v>
      </c>
      <c r="EP138" s="175">
        <v>1427</v>
      </c>
      <c r="EQ138" s="175">
        <v>173.29</v>
      </c>
      <c r="ER138" s="175">
        <v>0</v>
      </c>
      <c r="ES138" s="175">
        <v>2059.53</v>
      </c>
      <c r="ET138" s="175">
        <v>262.14</v>
      </c>
      <c r="EU138" s="208"/>
      <c r="EV138" s="209"/>
      <c r="EW138" s="8"/>
      <c r="EX138" s="8"/>
      <c r="EY138" s="8"/>
      <c r="EZ138" s="8"/>
      <c r="FA138" s="186"/>
      <c r="FB138" s="173">
        <v>8.26</v>
      </c>
      <c r="FC138" s="174">
        <v>8.98</v>
      </c>
      <c r="FD138" s="175">
        <v>1354.48</v>
      </c>
      <c r="FE138" s="175">
        <v>164.03</v>
      </c>
      <c r="FF138" s="175">
        <v>0</v>
      </c>
      <c r="FG138" s="175">
        <v>5045.15</v>
      </c>
      <c r="FH138" s="175">
        <v>609.66</v>
      </c>
      <c r="FI138" s="185"/>
      <c r="FJ138" s="8"/>
      <c r="FK138" s="8"/>
      <c r="FL138" s="8"/>
      <c r="FM138" s="8"/>
      <c r="FN138" s="8"/>
      <c r="FO138" s="186"/>
      <c r="FP138" s="8"/>
      <c r="FQ138" s="182">
        <f t="shared" si="65"/>
        <v>7999.040000000001</v>
      </c>
      <c r="FR138" s="175">
        <f t="shared" si="65"/>
        <v>975.7</v>
      </c>
      <c r="FS138" s="174">
        <f t="shared" si="87"/>
        <v>8.198257661166343</v>
      </c>
      <c r="FT138" s="175">
        <f t="shared" si="88"/>
        <v>293.98888888888905</v>
      </c>
      <c r="FU138" s="183">
        <f t="shared" si="82"/>
        <v>1146.5566666666673</v>
      </c>
      <c r="FV138" s="8"/>
      <c r="FW138" s="173">
        <v>8</v>
      </c>
      <c r="FX138" s="174">
        <v>8.74</v>
      </c>
      <c r="FY138" s="175">
        <v>1974.57</v>
      </c>
      <c r="FZ138" s="175">
        <v>246.88</v>
      </c>
      <c r="GA138" s="175">
        <v>0</v>
      </c>
      <c r="GB138" s="175">
        <v>7019.82</v>
      </c>
      <c r="GC138" s="176">
        <v>857.8</v>
      </c>
      <c r="GD138" s="173">
        <v>8.31</v>
      </c>
      <c r="GE138" s="174">
        <v>9.03</v>
      </c>
      <c r="GF138" s="175">
        <v>1278.38</v>
      </c>
      <c r="GG138" s="175">
        <v>153.85</v>
      </c>
      <c r="GH138" s="175"/>
      <c r="GI138" s="175">
        <v>8298.14</v>
      </c>
      <c r="GJ138" s="175">
        <v>1012.22</v>
      </c>
      <c r="GK138" s="173">
        <v>8.26</v>
      </c>
      <c r="GL138" s="174">
        <v>8.81</v>
      </c>
      <c r="GM138" s="175">
        <v>1337.23</v>
      </c>
      <c r="GN138" s="175">
        <v>161.98</v>
      </c>
      <c r="GO138" s="175">
        <v>0</v>
      </c>
      <c r="GP138" s="175">
        <v>9635.38</v>
      </c>
      <c r="GQ138" s="176">
        <v>1175.18</v>
      </c>
      <c r="GR138" s="173">
        <v>8.74</v>
      </c>
      <c r="GS138" s="174">
        <v>9.26</v>
      </c>
      <c r="GT138" s="175">
        <v>1689.76</v>
      </c>
      <c r="GU138" s="175">
        <v>193.22</v>
      </c>
      <c r="GV138" s="175">
        <v>0</v>
      </c>
      <c r="GW138" s="175">
        <v>11325.08</v>
      </c>
      <c r="GX138" s="175">
        <v>1369.01</v>
      </c>
      <c r="GY138" s="198">
        <v>8.42</v>
      </c>
      <c r="GZ138" s="199">
        <v>8.88</v>
      </c>
      <c r="HA138" s="200">
        <v>1011.97</v>
      </c>
      <c r="HB138" s="200">
        <v>120.14</v>
      </c>
      <c r="HC138" s="200">
        <v>0</v>
      </c>
      <c r="HD138" s="200">
        <v>12337.04</v>
      </c>
      <c r="HE138" s="201">
        <v>1489.64</v>
      </c>
      <c r="HF138" s="198">
        <v>8.07</v>
      </c>
      <c r="HG138" s="199">
        <v>8.67</v>
      </c>
      <c r="HH138" s="200">
        <v>689.04</v>
      </c>
      <c r="HI138" s="200">
        <v>85.36</v>
      </c>
      <c r="HJ138" s="200">
        <v>0</v>
      </c>
      <c r="HK138" s="200">
        <v>13026.1</v>
      </c>
      <c r="HL138" s="200">
        <v>1575.21</v>
      </c>
      <c r="HM138" s="208"/>
      <c r="HN138" s="209"/>
      <c r="HO138" s="8"/>
      <c r="HP138" s="8"/>
      <c r="HQ138" s="8"/>
      <c r="HR138" s="8"/>
      <c r="HS138" s="186"/>
      <c r="HT138" s="8"/>
      <c r="HU138" s="173">
        <f t="shared" si="83"/>
        <v>8.169375</v>
      </c>
      <c r="HV138" s="174">
        <f t="shared" si="84"/>
        <v>8.864375</v>
      </c>
      <c r="HW138" s="202">
        <f t="shared" si="85"/>
        <v>19188.989999999998</v>
      </c>
      <c r="HX138" s="175">
        <f t="shared" si="85"/>
        <v>2338.13</v>
      </c>
      <c r="HY138" s="210">
        <f t="shared" si="74"/>
        <v>0.2967261904761906</v>
      </c>
      <c r="HZ138" s="175">
        <f t="shared" si="75"/>
        <v>707.7414285714281</v>
      </c>
      <c r="IA138" s="183">
        <f t="shared" si="86"/>
        <v>2724.804499999998</v>
      </c>
      <c r="IB138" s="194"/>
      <c r="IC138" s="211">
        <f t="shared" si="71"/>
        <v>5045.15</v>
      </c>
      <c r="ID138" s="212">
        <f t="shared" si="76"/>
        <v>11208.04</v>
      </c>
      <c r="IE138" s="175">
        <f t="shared" si="72"/>
        <v>609.66</v>
      </c>
      <c r="IF138" s="176">
        <f t="shared" si="77"/>
        <v>1376.6999999999998</v>
      </c>
      <c r="IG138" s="175"/>
      <c r="IH138" s="211">
        <f t="shared" si="78"/>
        <v>191.15746031746028</v>
      </c>
      <c r="II138" s="176">
        <f t="shared" si="79"/>
        <v>402.35396825396856</v>
      </c>
    </row>
    <row r="139" spans="1:243" s="171" customFormat="1" ht="12.75">
      <c r="A139" s="171" t="s">
        <v>45</v>
      </c>
      <c r="B139" s="275" t="s">
        <v>196</v>
      </c>
      <c r="C139" s="171">
        <v>6.3</v>
      </c>
      <c r="D139" s="173"/>
      <c r="E139" s="174"/>
      <c r="F139" s="175"/>
      <c r="G139" s="175"/>
      <c r="H139" s="175"/>
      <c r="I139" s="175"/>
      <c r="J139" s="176"/>
      <c r="K139" s="173"/>
      <c r="L139" s="174"/>
      <c r="M139" s="175"/>
      <c r="N139" s="175"/>
      <c r="O139" s="175"/>
      <c r="P139" s="175"/>
      <c r="Q139" s="176"/>
      <c r="R139" s="177"/>
      <c r="S139" s="2"/>
      <c r="T139" s="175"/>
      <c r="U139" s="175"/>
      <c r="V139" s="175"/>
      <c r="W139" s="175"/>
      <c r="X139" s="176"/>
      <c r="Y139" s="173"/>
      <c r="Z139" s="174"/>
      <c r="AA139" s="175"/>
      <c r="AB139" s="175"/>
      <c r="AC139" s="175"/>
      <c r="AD139" s="175"/>
      <c r="AE139" s="176"/>
      <c r="AF139" s="177"/>
      <c r="AG139" s="2"/>
      <c r="AH139" s="2"/>
      <c r="AI139" s="2"/>
      <c r="AJ139" s="2"/>
      <c r="AK139" s="2"/>
      <c r="AL139" s="178"/>
      <c r="AM139" s="173"/>
      <c r="AN139" s="174"/>
      <c r="AO139" s="175"/>
      <c r="AP139" s="175"/>
      <c r="AQ139" s="175"/>
      <c r="AR139" s="175"/>
      <c r="AS139" s="176"/>
      <c r="AT139" s="179"/>
      <c r="AU139" s="180"/>
      <c r="AV139" s="175"/>
      <c r="AW139" s="175"/>
      <c r="AX139" s="175"/>
      <c r="AY139" s="175"/>
      <c r="AZ139" s="176"/>
      <c r="BA139" s="179">
        <v>9.32</v>
      </c>
      <c r="BB139" s="180">
        <v>10.07</v>
      </c>
      <c r="BC139" s="175">
        <v>2959</v>
      </c>
      <c r="BD139" s="175">
        <v>317</v>
      </c>
      <c r="BE139" s="175">
        <v>2129</v>
      </c>
      <c r="BF139" s="175">
        <v>2958</v>
      </c>
      <c r="BG139" s="176">
        <v>319</v>
      </c>
      <c r="BH139" s="179">
        <v>9.43</v>
      </c>
      <c r="BI139" s="180">
        <v>10.02</v>
      </c>
      <c r="BJ139" s="175">
        <v>1733</v>
      </c>
      <c r="BK139" s="175">
        <v>183</v>
      </c>
      <c r="BL139" s="175">
        <v>1820</v>
      </c>
      <c r="BM139" s="175">
        <v>4692</v>
      </c>
      <c r="BN139" s="176">
        <v>503</v>
      </c>
      <c r="BO139" s="179"/>
      <c r="BP139" s="180"/>
      <c r="BQ139" s="175"/>
      <c r="BR139" s="175"/>
      <c r="BS139" s="175"/>
      <c r="BT139" s="175"/>
      <c r="BU139" s="175"/>
      <c r="BV139" s="179">
        <v>9.63</v>
      </c>
      <c r="BW139" s="180">
        <v>10.55</v>
      </c>
      <c r="BX139" s="175">
        <v>2222</v>
      </c>
      <c r="BY139" s="175">
        <v>230</v>
      </c>
      <c r="BZ139" s="181">
        <v>2312</v>
      </c>
      <c r="CA139" s="175">
        <v>6914</v>
      </c>
      <c r="CB139" s="176">
        <v>735</v>
      </c>
      <c r="CC139" s="175"/>
      <c r="CD139" s="182">
        <f t="shared" si="73"/>
        <v>6914</v>
      </c>
      <c r="CE139" s="175">
        <f t="shared" si="73"/>
        <v>730</v>
      </c>
      <c r="CF139" s="174">
        <f t="shared" si="56"/>
        <v>9.471232876712328</v>
      </c>
      <c r="CG139" s="175">
        <f t="shared" si="80"/>
        <v>367.4603174603176</v>
      </c>
      <c r="CH139" s="183">
        <f t="shared" si="81"/>
        <v>1396.3492063492067</v>
      </c>
      <c r="CI139" s="8"/>
      <c r="CJ139" s="179">
        <v>9.43</v>
      </c>
      <c r="CK139" s="180">
        <v>10.43</v>
      </c>
      <c r="CL139" s="175">
        <v>1143.34</v>
      </c>
      <c r="CM139" s="175">
        <v>121.23</v>
      </c>
      <c r="CN139" s="181">
        <v>2236.43</v>
      </c>
      <c r="CO139" s="175">
        <v>8058.07</v>
      </c>
      <c r="CP139" s="176">
        <v>857.27</v>
      </c>
      <c r="CQ139" s="179">
        <v>9.34</v>
      </c>
      <c r="CR139" s="180">
        <v>10.29</v>
      </c>
      <c r="CS139" s="175">
        <v>1275.96</v>
      </c>
      <c r="CT139" s="175">
        <v>136.68</v>
      </c>
      <c r="CU139" s="181">
        <v>1988</v>
      </c>
      <c r="CV139" s="175">
        <v>9333.98</v>
      </c>
      <c r="CW139" s="176">
        <v>994.95</v>
      </c>
      <c r="CX139" s="252"/>
      <c r="CY139" s="253"/>
      <c r="CZ139" s="254"/>
      <c r="DA139" s="254"/>
      <c r="DB139" s="254"/>
      <c r="DC139" s="254"/>
      <c r="DD139" s="255"/>
      <c r="DE139" s="173">
        <v>9.44</v>
      </c>
      <c r="DF139" s="174">
        <v>10.16</v>
      </c>
      <c r="DG139" s="175">
        <v>2814</v>
      </c>
      <c r="DH139" s="175">
        <v>297.93</v>
      </c>
      <c r="DI139" s="175">
        <v>2113.36</v>
      </c>
      <c r="DJ139" s="175">
        <v>12148</v>
      </c>
      <c r="DK139" s="176">
        <v>1293.96</v>
      </c>
      <c r="DL139" s="208"/>
      <c r="DM139" s="209"/>
      <c r="DN139" s="209"/>
      <c r="DO139" s="209"/>
      <c r="DP139" s="8"/>
      <c r="DQ139" s="8"/>
      <c r="DR139" s="186"/>
      <c r="DS139" s="185"/>
      <c r="DT139" s="8"/>
      <c r="DU139" s="8"/>
      <c r="DV139" s="8"/>
      <c r="DW139" s="8"/>
      <c r="DX139" s="8"/>
      <c r="DY139" s="186"/>
      <c r="DZ139" s="185"/>
      <c r="EA139" s="8"/>
      <c r="EB139" s="8"/>
      <c r="EC139" s="8"/>
      <c r="ED139" s="8"/>
      <c r="EE139" s="8"/>
      <c r="EF139" s="186"/>
      <c r="EG139" s="173">
        <v>9.17</v>
      </c>
      <c r="EH139" s="174">
        <v>10.06</v>
      </c>
      <c r="EI139" s="175">
        <v>1930.85</v>
      </c>
      <c r="EJ139" s="175">
        <v>210.55</v>
      </c>
      <c r="EK139" s="175">
        <v>2656</v>
      </c>
      <c r="EL139" s="175">
        <v>14078.81</v>
      </c>
      <c r="EM139" s="176">
        <v>1505.7</v>
      </c>
      <c r="EN139" s="174">
        <v>9.41</v>
      </c>
      <c r="EO139" s="174">
        <v>10.09</v>
      </c>
      <c r="EP139" s="175">
        <v>1845.54</v>
      </c>
      <c r="EQ139" s="175">
        <v>196.11</v>
      </c>
      <c r="ER139" s="175">
        <v>0</v>
      </c>
      <c r="ES139" s="175">
        <v>15924.29</v>
      </c>
      <c r="ET139" s="175">
        <v>1702.61</v>
      </c>
      <c r="EU139" s="208"/>
      <c r="EV139" s="209"/>
      <c r="EW139" s="8"/>
      <c r="EX139" s="8"/>
      <c r="EY139" s="8"/>
      <c r="EZ139" s="8"/>
      <c r="FA139" s="186"/>
      <c r="FB139" s="173">
        <v>9.25</v>
      </c>
      <c r="FC139" s="174">
        <v>10.2</v>
      </c>
      <c r="FD139" s="175">
        <v>1363.93</v>
      </c>
      <c r="FE139" s="175">
        <v>147.39</v>
      </c>
      <c r="FF139" s="175">
        <v>0</v>
      </c>
      <c r="FG139" s="175">
        <v>19013.91</v>
      </c>
      <c r="FH139" s="175">
        <v>2031.53</v>
      </c>
      <c r="FI139" s="185"/>
      <c r="FJ139" s="8"/>
      <c r="FK139" s="8"/>
      <c r="FL139" s="8"/>
      <c r="FM139" s="8"/>
      <c r="FN139" s="8"/>
      <c r="FO139" s="186"/>
      <c r="FP139" s="8"/>
      <c r="FQ139" s="182">
        <f t="shared" si="65"/>
        <v>10373.619999999999</v>
      </c>
      <c r="FR139" s="175">
        <f t="shared" si="65"/>
        <v>1109.89</v>
      </c>
      <c r="FS139" s="174">
        <f t="shared" si="87"/>
        <v>9.346529836290081</v>
      </c>
      <c r="FT139" s="175">
        <f t="shared" si="88"/>
        <v>536.7163492063489</v>
      </c>
      <c r="FU139" s="183">
        <f t="shared" si="82"/>
        <v>2093.193761904761</v>
      </c>
      <c r="FV139" s="8"/>
      <c r="FW139" s="173">
        <v>9.65</v>
      </c>
      <c r="FX139" s="174">
        <v>10.53</v>
      </c>
      <c r="FY139" s="175">
        <v>1237.77</v>
      </c>
      <c r="FZ139" s="175">
        <v>128.25</v>
      </c>
      <c r="GA139" s="175">
        <v>0</v>
      </c>
      <c r="GB139" s="175">
        <v>20251.67</v>
      </c>
      <c r="GC139" s="176">
        <v>2160.42</v>
      </c>
      <c r="GD139" s="185"/>
      <c r="GE139" s="8"/>
      <c r="GF139" s="8"/>
      <c r="GG139" s="8"/>
      <c r="GH139" s="8"/>
      <c r="GI139" s="8"/>
      <c r="GJ139" s="8"/>
      <c r="GK139" s="173">
        <v>9.13</v>
      </c>
      <c r="GL139" s="174">
        <v>10.05</v>
      </c>
      <c r="GM139" s="175">
        <v>1397.09</v>
      </c>
      <c r="GN139" s="175">
        <v>153.01</v>
      </c>
      <c r="GO139" s="175">
        <v>0</v>
      </c>
      <c r="GP139" s="175">
        <v>23749.07</v>
      </c>
      <c r="GQ139" s="176">
        <v>2542.81</v>
      </c>
      <c r="GR139" s="185"/>
      <c r="GS139" s="8"/>
      <c r="GT139" s="8"/>
      <c r="GU139" s="8"/>
      <c r="GV139" s="8"/>
      <c r="GW139" s="8"/>
      <c r="GX139" s="8"/>
      <c r="GY139" s="198">
        <v>9.49</v>
      </c>
      <c r="GZ139" s="199">
        <v>10.17</v>
      </c>
      <c r="HA139" s="200">
        <v>2889.35</v>
      </c>
      <c r="HB139" s="200">
        <v>304.38</v>
      </c>
      <c r="HC139" s="200">
        <v>0</v>
      </c>
      <c r="HD139" s="200">
        <v>26638.47</v>
      </c>
      <c r="HE139" s="201">
        <v>2848.63</v>
      </c>
      <c r="HF139" s="208"/>
      <c r="HG139" s="209"/>
      <c r="HH139" s="8"/>
      <c r="HI139" s="8"/>
      <c r="HJ139" s="8"/>
      <c r="HK139" s="8"/>
      <c r="HL139" s="8"/>
      <c r="HM139" s="208"/>
      <c r="HN139" s="209"/>
      <c r="HO139" s="8"/>
      <c r="HP139" s="8"/>
      <c r="HQ139" s="8"/>
      <c r="HR139" s="8"/>
      <c r="HS139" s="186"/>
      <c r="HT139" s="8"/>
      <c r="HU139" s="173">
        <f t="shared" si="83"/>
        <v>9.390833333333333</v>
      </c>
      <c r="HV139" s="174">
        <f t="shared" si="84"/>
        <v>10.218333333333334</v>
      </c>
      <c r="HW139" s="202">
        <f t="shared" si="85"/>
        <v>22811.83</v>
      </c>
      <c r="HX139" s="175">
        <f t="shared" si="85"/>
        <v>2425.53</v>
      </c>
      <c r="HY139" s="210">
        <f t="shared" si="74"/>
        <v>0.4906084656084656</v>
      </c>
      <c r="HZ139" s="175">
        <f t="shared" si="75"/>
        <v>1195.3953968253968</v>
      </c>
      <c r="IA139" s="183">
        <f t="shared" si="86"/>
        <v>4602.272277777778</v>
      </c>
      <c r="IB139" s="194"/>
      <c r="IC139" s="211">
        <f t="shared" si="71"/>
        <v>19013.91</v>
      </c>
      <c r="ID139" s="212">
        <f t="shared" si="76"/>
        <v>17287.62</v>
      </c>
      <c r="IE139" s="175">
        <f t="shared" si="72"/>
        <v>2031.53</v>
      </c>
      <c r="IF139" s="176">
        <f t="shared" si="77"/>
        <v>1839.89</v>
      </c>
      <c r="IG139" s="175"/>
      <c r="IH139" s="211">
        <f t="shared" si="78"/>
        <v>986.5509523809526</v>
      </c>
      <c r="II139" s="176">
        <f t="shared" si="79"/>
        <v>904.1766666666665</v>
      </c>
    </row>
    <row r="140" spans="1:243" s="171" customFormat="1" ht="12.75">
      <c r="A140" s="171" t="s">
        <v>45</v>
      </c>
      <c r="B140" s="172" t="s">
        <v>197</v>
      </c>
      <c r="C140" s="171">
        <v>6.3</v>
      </c>
      <c r="D140" s="173"/>
      <c r="E140" s="174"/>
      <c r="F140" s="175"/>
      <c r="G140" s="175"/>
      <c r="H140" s="175"/>
      <c r="I140" s="175"/>
      <c r="J140" s="176"/>
      <c r="K140" s="173"/>
      <c r="L140" s="174"/>
      <c r="M140" s="175"/>
      <c r="N140" s="175"/>
      <c r="O140" s="175"/>
      <c r="P140" s="175"/>
      <c r="Q140" s="176"/>
      <c r="R140" s="177"/>
      <c r="S140" s="2"/>
      <c r="T140" s="175"/>
      <c r="U140" s="175"/>
      <c r="V140" s="175"/>
      <c r="W140" s="175"/>
      <c r="X140" s="176"/>
      <c r="Y140" s="173"/>
      <c r="Z140" s="174"/>
      <c r="AA140" s="175"/>
      <c r="AB140" s="175"/>
      <c r="AC140" s="175"/>
      <c r="AD140" s="175"/>
      <c r="AE140" s="176"/>
      <c r="AF140" s="177"/>
      <c r="AG140" s="2"/>
      <c r="AH140" s="2"/>
      <c r="AI140" s="2"/>
      <c r="AJ140" s="2"/>
      <c r="AK140" s="2"/>
      <c r="AL140" s="178"/>
      <c r="AM140" s="173"/>
      <c r="AN140" s="174"/>
      <c r="AO140" s="175"/>
      <c r="AP140" s="175"/>
      <c r="AQ140" s="175"/>
      <c r="AR140" s="175"/>
      <c r="AS140" s="176"/>
      <c r="AT140" s="179">
        <v>9.8</v>
      </c>
      <c r="AU140" s="180">
        <v>10.57</v>
      </c>
      <c r="AV140" s="175">
        <v>3192</v>
      </c>
      <c r="AW140" s="175">
        <v>325</v>
      </c>
      <c r="AX140" s="175">
        <v>2456</v>
      </c>
      <c r="AY140" s="175">
        <v>3192</v>
      </c>
      <c r="AZ140" s="176">
        <v>327</v>
      </c>
      <c r="BA140" s="179">
        <v>10.19</v>
      </c>
      <c r="BB140" s="180">
        <v>11.1</v>
      </c>
      <c r="BC140" s="175">
        <v>2414</v>
      </c>
      <c r="BD140" s="175">
        <v>236</v>
      </c>
      <c r="BE140" s="175">
        <v>2611</v>
      </c>
      <c r="BF140" s="175">
        <v>5607</v>
      </c>
      <c r="BG140" s="176">
        <v>565</v>
      </c>
      <c r="BH140" s="179">
        <v>10.19</v>
      </c>
      <c r="BI140" s="180">
        <v>11.1</v>
      </c>
      <c r="BJ140" s="175">
        <v>2414</v>
      </c>
      <c r="BK140" s="175">
        <v>236</v>
      </c>
      <c r="BL140" s="175">
        <v>2611</v>
      </c>
      <c r="BM140" s="175">
        <v>5607</v>
      </c>
      <c r="BN140" s="176">
        <v>565</v>
      </c>
      <c r="BO140" s="179">
        <v>9.86</v>
      </c>
      <c r="BP140" s="180">
        <v>10.91</v>
      </c>
      <c r="BQ140" s="175">
        <v>1963</v>
      </c>
      <c r="BR140" s="175">
        <v>199</v>
      </c>
      <c r="BS140" s="175">
        <v>2540</v>
      </c>
      <c r="BT140" s="175">
        <v>7570</v>
      </c>
      <c r="BU140" s="175">
        <v>765</v>
      </c>
      <c r="BV140" s="179">
        <v>9.95</v>
      </c>
      <c r="BW140" s="180">
        <v>11.13</v>
      </c>
      <c r="BX140" s="175">
        <v>2100</v>
      </c>
      <c r="BY140" s="175">
        <v>210</v>
      </c>
      <c r="BZ140" s="181">
        <v>2474</v>
      </c>
      <c r="CA140" s="175">
        <v>9670</v>
      </c>
      <c r="CB140" s="176">
        <v>977</v>
      </c>
      <c r="CC140" s="175"/>
      <c r="CD140" s="182">
        <f t="shared" si="73"/>
        <v>12083</v>
      </c>
      <c r="CE140" s="175">
        <f t="shared" si="73"/>
        <v>1206</v>
      </c>
      <c r="CF140" s="174">
        <f aca="true" t="shared" si="89" ref="CF140:CF167">CD140/CE140</f>
        <v>10.019071310116086</v>
      </c>
      <c r="CG140" s="175">
        <f t="shared" si="80"/>
        <v>711.936507936508</v>
      </c>
      <c r="CH140" s="183">
        <f t="shared" si="81"/>
        <v>2705.35873015873</v>
      </c>
      <c r="CI140" s="8"/>
      <c r="CJ140" s="179">
        <v>9.94</v>
      </c>
      <c r="CK140" s="180">
        <v>11.18</v>
      </c>
      <c r="CL140" s="175">
        <v>2075.41</v>
      </c>
      <c r="CM140" s="175">
        <v>208.83</v>
      </c>
      <c r="CN140" s="181">
        <v>2373.51</v>
      </c>
      <c r="CO140" s="175">
        <v>11745.81</v>
      </c>
      <c r="CP140" s="176">
        <v>1187.58</v>
      </c>
      <c r="CQ140" s="179">
        <v>9.8</v>
      </c>
      <c r="CR140" s="180">
        <v>11.13</v>
      </c>
      <c r="CS140" s="175">
        <v>2133.92</v>
      </c>
      <c r="CT140" s="175">
        <v>217.8</v>
      </c>
      <c r="CU140" s="181">
        <v>2357</v>
      </c>
      <c r="CV140" s="175">
        <v>13879.72</v>
      </c>
      <c r="CW140" s="176">
        <v>1406.47</v>
      </c>
      <c r="CX140" s="179">
        <v>9.82</v>
      </c>
      <c r="CY140" s="180">
        <v>10.97</v>
      </c>
      <c r="CZ140" s="175">
        <v>2320.45</v>
      </c>
      <c r="DA140" s="175">
        <v>236.41</v>
      </c>
      <c r="DB140" s="175">
        <v>2607</v>
      </c>
      <c r="DC140" s="175">
        <v>16200.16</v>
      </c>
      <c r="DD140" s="176">
        <v>1644.15</v>
      </c>
      <c r="DE140" s="173">
        <v>9.9</v>
      </c>
      <c r="DF140" s="174">
        <v>10.84</v>
      </c>
      <c r="DG140" s="175">
        <v>1892.5</v>
      </c>
      <c r="DH140" s="175">
        <v>191.13</v>
      </c>
      <c r="DI140" s="175">
        <v>2626</v>
      </c>
      <c r="DJ140" s="175">
        <v>18092.65</v>
      </c>
      <c r="DK140" s="176">
        <v>1836.4</v>
      </c>
      <c r="DL140" s="173">
        <v>10.14</v>
      </c>
      <c r="DM140" s="174">
        <v>11.06</v>
      </c>
      <c r="DN140" s="175">
        <v>940.39</v>
      </c>
      <c r="DO140" s="175">
        <v>92.75</v>
      </c>
      <c r="DP140" s="175">
        <v>2644</v>
      </c>
      <c r="DQ140" s="175">
        <v>19033.09</v>
      </c>
      <c r="DR140" s="176">
        <v>1929.33</v>
      </c>
      <c r="DS140" s="185"/>
      <c r="DT140" s="8"/>
      <c r="DU140" s="8"/>
      <c r="DV140" s="8"/>
      <c r="DW140" s="8"/>
      <c r="DX140" s="8"/>
      <c r="DY140" s="186"/>
      <c r="DZ140" s="185"/>
      <c r="EA140" s="8"/>
      <c r="EB140" s="8"/>
      <c r="EC140" s="8"/>
      <c r="ED140" s="8"/>
      <c r="EE140" s="8"/>
      <c r="EF140" s="186"/>
      <c r="EG140" s="173">
        <v>9.87</v>
      </c>
      <c r="EH140" s="174">
        <v>11.17</v>
      </c>
      <c r="EI140" s="175">
        <v>1836.89</v>
      </c>
      <c r="EJ140" s="175">
        <v>186.11</v>
      </c>
      <c r="EK140" s="175">
        <v>2979</v>
      </c>
      <c r="EL140" s="175">
        <v>20869.97</v>
      </c>
      <c r="EM140" s="176">
        <v>2116.3</v>
      </c>
      <c r="EN140" s="174">
        <v>10.2</v>
      </c>
      <c r="EO140" s="174">
        <v>11.19</v>
      </c>
      <c r="EP140" s="175">
        <v>2463.18</v>
      </c>
      <c r="EQ140" s="175">
        <v>241.36</v>
      </c>
      <c r="ER140" s="175">
        <v>0</v>
      </c>
      <c r="ES140" s="175">
        <v>23333.1</v>
      </c>
      <c r="ET140" s="175">
        <v>2359.14</v>
      </c>
      <c r="EU140" s="173">
        <v>10.35</v>
      </c>
      <c r="EV140" s="174">
        <v>11.34</v>
      </c>
      <c r="EW140" s="175">
        <v>2551.79</v>
      </c>
      <c r="EX140" s="175">
        <v>246.47</v>
      </c>
      <c r="EY140" s="175">
        <v>0</v>
      </c>
      <c r="EZ140" s="175">
        <v>25884.81</v>
      </c>
      <c r="FA140" s="176">
        <v>2606.63</v>
      </c>
      <c r="FB140" s="173">
        <v>10.03</v>
      </c>
      <c r="FC140" s="174">
        <v>11</v>
      </c>
      <c r="FD140" s="175">
        <v>1981.39</v>
      </c>
      <c r="FE140" s="175">
        <v>197.44</v>
      </c>
      <c r="FF140" s="175">
        <v>0</v>
      </c>
      <c r="FG140" s="175">
        <v>27866.28</v>
      </c>
      <c r="FH140" s="175">
        <v>2804.79</v>
      </c>
      <c r="FI140" s="185"/>
      <c r="FJ140" s="8"/>
      <c r="FK140" s="8"/>
      <c r="FL140" s="8"/>
      <c r="FM140" s="8"/>
      <c r="FN140" s="8"/>
      <c r="FO140" s="186"/>
      <c r="FP140" s="8"/>
      <c r="FQ140" s="182">
        <f t="shared" si="65"/>
        <v>18195.92</v>
      </c>
      <c r="FR140" s="175">
        <f t="shared" si="65"/>
        <v>1818.3</v>
      </c>
      <c r="FS140" s="174">
        <f t="shared" si="87"/>
        <v>10.00710553814002</v>
      </c>
      <c r="FT140" s="175">
        <f t="shared" si="88"/>
        <v>1069.9412698412696</v>
      </c>
      <c r="FU140" s="183">
        <f t="shared" si="82"/>
        <v>4172.770952380951</v>
      </c>
      <c r="FV140" s="8"/>
      <c r="FW140" s="173">
        <v>9.78</v>
      </c>
      <c r="FX140" s="174">
        <v>10.88</v>
      </c>
      <c r="FY140" s="175">
        <v>1593.34</v>
      </c>
      <c r="FZ140" s="175">
        <v>162.9</v>
      </c>
      <c r="GA140" s="175">
        <v>0</v>
      </c>
      <c r="GB140" s="175">
        <v>31008.08</v>
      </c>
      <c r="GC140" s="176">
        <v>3128.15</v>
      </c>
      <c r="GD140" s="173">
        <v>9.79</v>
      </c>
      <c r="GE140" s="174">
        <v>10.78</v>
      </c>
      <c r="GF140" s="175">
        <v>2267.19</v>
      </c>
      <c r="GG140" s="175">
        <v>231.62</v>
      </c>
      <c r="GH140" s="175"/>
      <c r="GI140" s="175">
        <v>33275.21</v>
      </c>
      <c r="GJ140" s="175">
        <v>3362.08</v>
      </c>
      <c r="GK140" s="173">
        <v>9.67</v>
      </c>
      <c r="GL140" s="174">
        <v>10.45</v>
      </c>
      <c r="GM140" s="175">
        <v>3010.18</v>
      </c>
      <c r="GN140" s="175">
        <v>311.4</v>
      </c>
      <c r="GO140" s="175">
        <v>0</v>
      </c>
      <c r="GP140" s="175">
        <v>36285.39</v>
      </c>
      <c r="GQ140" s="176">
        <v>3675.6</v>
      </c>
      <c r="GR140" s="173">
        <v>9.98</v>
      </c>
      <c r="GS140" s="174">
        <v>10.8</v>
      </c>
      <c r="GT140" s="175">
        <v>2218.2</v>
      </c>
      <c r="GU140" s="175">
        <v>222.27</v>
      </c>
      <c r="GV140" s="175">
        <v>0</v>
      </c>
      <c r="GW140" s="175">
        <v>38503.62</v>
      </c>
      <c r="GX140" s="175">
        <v>3901.79</v>
      </c>
      <c r="GY140" s="198">
        <v>10.53</v>
      </c>
      <c r="GZ140" s="199">
        <v>11.3</v>
      </c>
      <c r="HA140" s="200">
        <v>1942.09</v>
      </c>
      <c r="HB140" s="200">
        <v>184.48</v>
      </c>
      <c r="HC140" s="200">
        <v>0</v>
      </c>
      <c r="HD140" s="200">
        <v>40446.55</v>
      </c>
      <c r="HE140" s="201">
        <v>4089.28</v>
      </c>
      <c r="HF140" s="198">
        <v>10.02</v>
      </c>
      <c r="HG140" s="199">
        <v>10.84</v>
      </c>
      <c r="HH140" s="200">
        <v>1517.24</v>
      </c>
      <c r="HI140" s="200">
        <v>151.34</v>
      </c>
      <c r="HJ140" s="200">
        <v>0</v>
      </c>
      <c r="HK140" s="200">
        <v>41963.75</v>
      </c>
      <c r="HL140" s="200">
        <v>4243.19</v>
      </c>
      <c r="HM140" s="208"/>
      <c r="HN140" s="209"/>
      <c r="HO140" s="8"/>
      <c r="HP140" s="8"/>
      <c r="HQ140" s="8"/>
      <c r="HR140" s="8"/>
      <c r="HS140" s="186"/>
      <c r="HT140" s="8"/>
      <c r="HU140" s="173">
        <f t="shared" si="83"/>
        <v>9.9905</v>
      </c>
      <c r="HV140" s="174">
        <f t="shared" si="84"/>
        <v>10.986999999999998</v>
      </c>
      <c r="HW140" s="202">
        <f t="shared" si="85"/>
        <v>42827.16</v>
      </c>
      <c r="HX140" s="175">
        <f t="shared" si="85"/>
        <v>4288.31</v>
      </c>
      <c r="HY140" s="210">
        <f t="shared" si="74"/>
        <v>0.585793650793651</v>
      </c>
      <c r="HZ140" s="175">
        <f t="shared" si="75"/>
        <v>2509.651904761905</v>
      </c>
      <c r="IA140" s="183">
        <f t="shared" si="86"/>
        <v>9662.159833333335</v>
      </c>
      <c r="IB140" s="194"/>
      <c r="IC140" s="211">
        <f t="shared" si="71"/>
        <v>27866.28</v>
      </c>
      <c r="ID140" s="212">
        <f t="shared" si="76"/>
        <v>30278.92</v>
      </c>
      <c r="IE140" s="175">
        <f t="shared" si="72"/>
        <v>2804.79</v>
      </c>
      <c r="IF140" s="176">
        <f t="shared" si="77"/>
        <v>3024.3</v>
      </c>
      <c r="IG140" s="175"/>
      <c r="IH140" s="211">
        <f t="shared" si="78"/>
        <v>1618.4290476190472</v>
      </c>
      <c r="II140" s="176">
        <f t="shared" si="79"/>
        <v>1781.8777777777777</v>
      </c>
    </row>
    <row r="141" spans="1:243" s="171" customFormat="1" ht="12.75">
      <c r="A141" s="171" t="s">
        <v>45</v>
      </c>
      <c r="B141" s="172" t="s">
        <v>198</v>
      </c>
      <c r="C141" s="171">
        <v>6.3</v>
      </c>
      <c r="D141" s="173"/>
      <c r="E141" s="174"/>
      <c r="F141" s="175"/>
      <c r="G141" s="175"/>
      <c r="H141" s="175"/>
      <c r="I141" s="175"/>
      <c r="J141" s="176"/>
      <c r="K141" s="173"/>
      <c r="L141" s="174"/>
      <c r="M141" s="175"/>
      <c r="N141" s="175"/>
      <c r="O141" s="175"/>
      <c r="P141" s="175"/>
      <c r="Q141" s="176"/>
      <c r="R141" s="177"/>
      <c r="S141" s="2"/>
      <c r="T141" s="175"/>
      <c r="U141" s="175"/>
      <c r="V141" s="175"/>
      <c r="W141" s="175"/>
      <c r="X141" s="176"/>
      <c r="Y141" s="173"/>
      <c r="Z141" s="174"/>
      <c r="AA141" s="175"/>
      <c r="AB141" s="175"/>
      <c r="AC141" s="175"/>
      <c r="AD141" s="175"/>
      <c r="AE141" s="176"/>
      <c r="AF141" s="177"/>
      <c r="AG141" s="2"/>
      <c r="AH141" s="2"/>
      <c r="AI141" s="2"/>
      <c r="AJ141" s="2"/>
      <c r="AK141" s="2"/>
      <c r="AL141" s="178"/>
      <c r="AM141" s="173"/>
      <c r="AN141" s="174"/>
      <c r="AO141" s="175"/>
      <c r="AP141" s="175"/>
      <c r="AQ141" s="175"/>
      <c r="AR141" s="175"/>
      <c r="AS141" s="176"/>
      <c r="AT141" s="179"/>
      <c r="AU141" s="180"/>
      <c r="AV141" s="175"/>
      <c r="AW141" s="175"/>
      <c r="AX141" s="175"/>
      <c r="AY141" s="175"/>
      <c r="AZ141" s="176"/>
      <c r="BA141" s="179">
        <v>8.15</v>
      </c>
      <c r="BB141" s="180">
        <v>8.86</v>
      </c>
      <c r="BC141" s="175">
        <v>919</v>
      </c>
      <c r="BD141" s="175">
        <v>112</v>
      </c>
      <c r="BE141" s="175">
        <v>1493</v>
      </c>
      <c r="BF141" s="175">
        <v>919</v>
      </c>
      <c r="BG141" s="176">
        <v>113</v>
      </c>
      <c r="BH141" s="179">
        <v>8.95</v>
      </c>
      <c r="BI141" s="180">
        <v>9.24</v>
      </c>
      <c r="BJ141" s="175">
        <v>1132</v>
      </c>
      <c r="BK141" s="175">
        <v>126</v>
      </c>
      <c r="BL141" s="175">
        <v>1215</v>
      </c>
      <c r="BM141" s="175">
        <v>2051</v>
      </c>
      <c r="BN141" s="176">
        <v>240</v>
      </c>
      <c r="BO141" s="179">
        <v>8.55</v>
      </c>
      <c r="BP141" s="180">
        <v>8.98</v>
      </c>
      <c r="BQ141" s="175">
        <v>771</v>
      </c>
      <c r="BR141" s="175">
        <v>90</v>
      </c>
      <c r="BS141" s="175">
        <v>1646</v>
      </c>
      <c r="BT141" s="175">
        <v>2822</v>
      </c>
      <c r="BU141" s="175">
        <v>331</v>
      </c>
      <c r="BV141" s="179">
        <v>8.59</v>
      </c>
      <c r="BW141" s="180">
        <v>9.06</v>
      </c>
      <c r="BX141" s="175">
        <v>1106</v>
      </c>
      <c r="BY141" s="175">
        <v>128</v>
      </c>
      <c r="BZ141" s="181">
        <v>1423</v>
      </c>
      <c r="CA141" s="175">
        <v>3929</v>
      </c>
      <c r="CB141" s="176">
        <v>460</v>
      </c>
      <c r="CC141" s="175"/>
      <c r="CD141" s="182">
        <f t="shared" si="73"/>
        <v>3928</v>
      </c>
      <c r="CE141" s="175">
        <f t="shared" si="73"/>
        <v>456</v>
      </c>
      <c r="CF141" s="174">
        <f t="shared" si="89"/>
        <v>8.614035087719298</v>
      </c>
      <c r="CG141" s="175">
        <f t="shared" si="80"/>
        <v>167.4920634920635</v>
      </c>
      <c r="CH141" s="183">
        <f t="shared" si="81"/>
        <v>636.4698412698413</v>
      </c>
      <c r="CI141" s="8"/>
      <c r="CJ141" s="179">
        <v>8.48</v>
      </c>
      <c r="CK141" s="180">
        <v>9.03</v>
      </c>
      <c r="CL141" s="175">
        <v>711.51</v>
      </c>
      <c r="CM141" s="175">
        <v>83.89</v>
      </c>
      <c r="CN141" s="181">
        <v>1409.68</v>
      </c>
      <c r="CO141" s="175">
        <v>4640.99</v>
      </c>
      <c r="CP141" s="176">
        <v>544.78</v>
      </c>
      <c r="CQ141" s="179">
        <v>8.75</v>
      </c>
      <c r="CR141" s="180">
        <v>9.27</v>
      </c>
      <c r="CS141" s="175">
        <v>864.7</v>
      </c>
      <c r="CT141" s="175">
        <v>98.83</v>
      </c>
      <c r="CU141" s="181">
        <v>1387.75</v>
      </c>
      <c r="CV141" s="175">
        <v>5505.67</v>
      </c>
      <c r="CW141" s="176">
        <v>643.98</v>
      </c>
      <c r="CX141" s="179">
        <v>8.63</v>
      </c>
      <c r="CY141" s="180">
        <v>9.07</v>
      </c>
      <c r="CZ141" s="175">
        <v>1138.13</v>
      </c>
      <c r="DA141" s="175">
        <v>131.85</v>
      </c>
      <c r="DB141" s="175">
        <v>1622</v>
      </c>
      <c r="DC141" s="175">
        <v>6643.74</v>
      </c>
      <c r="DD141" s="176">
        <v>776.16</v>
      </c>
      <c r="DE141" s="173">
        <v>8.77</v>
      </c>
      <c r="DF141" s="174">
        <v>9.08</v>
      </c>
      <c r="DG141" s="175">
        <v>1327.73</v>
      </c>
      <c r="DH141" s="175">
        <v>151.31</v>
      </c>
      <c r="DI141" s="175">
        <v>1194</v>
      </c>
      <c r="DJ141" s="175">
        <v>7971.48</v>
      </c>
      <c r="DK141" s="176">
        <v>928.12</v>
      </c>
      <c r="DL141" s="173">
        <v>9.1</v>
      </c>
      <c r="DM141" s="174">
        <v>9.47</v>
      </c>
      <c r="DN141" s="175">
        <v>350.9</v>
      </c>
      <c r="DO141" s="175">
        <v>38.55</v>
      </c>
      <c r="DP141" s="175">
        <v>1453</v>
      </c>
      <c r="DQ141" s="175">
        <v>8322.37</v>
      </c>
      <c r="DR141" s="176">
        <v>966.67</v>
      </c>
      <c r="DS141" s="185"/>
      <c r="DT141" s="8"/>
      <c r="DU141" s="8"/>
      <c r="DV141" s="8"/>
      <c r="DW141" s="8"/>
      <c r="DX141" s="8"/>
      <c r="DY141" s="186"/>
      <c r="DZ141" s="185"/>
      <c r="EA141" s="8"/>
      <c r="EB141" s="8"/>
      <c r="EC141" s="8"/>
      <c r="ED141" s="8"/>
      <c r="EE141" s="8"/>
      <c r="EF141" s="186"/>
      <c r="EG141" s="173">
        <v>9.24</v>
      </c>
      <c r="EH141" s="174">
        <v>9.59</v>
      </c>
      <c r="EI141" s="175">
        <v>1218.14</v>
      </c>
      <c r="EJ141" s="175">
        <v>131.77</v>
      </c>
      <c r="EK141" s="175">
        <v>1316</v>
      </c>
      <c r="EL141" s="175">
        <v>9540.49</v>
      </c>
      <c r="EM141" s="176">
        <v>1098.79</v>
      </c>
      <c r="EN141" s="174">
        <v>8.83</v>
      </c>
      <c r="EO141" s="174">
        <v>9.33</v>
      </c>
      <c r="EP141" s="175">
        <v>675.29</v>
      </c>
      <c r="EQ141" s="175">
        <v>76.44</v>
      </c>
      <c r="ER141" s="175">
        <v>0</v>
      </c>
      <c r="ES141" s="175">
        <v>10215.74</v>
      </c>
      <c r="ET141" s="175">
        <v>1175.53</v>
      </c>
      <c r="EU141" s="173">
        <v>8.08</v>
      </c>
      <c r="EV141" s="174">
        <v>8.61</v>
      </c>
      <c r="EW141" s="175">
        <v>447.96</v>
      </c>
      <c r="EX141" s="175">
        <v>55.46</v>
      </c>
      <c r="EY141" s="175">
        <v>0</v>
      </c>
      <c r="EZ141" s="175">
        <v>10663.68</v>
      </c>
      <c r="FA141" s="176">
        <v>1231.58</v>
      </c>
      <c r="FB141" s="173">
        <v>8.6</v>
      </c>
      <c r="FC141" s="174">
        <v>9.2</v>
      </c>
      <c r="FD141" s="175">
        <v>658.05</v>
      </c>
      <c r="FE141" s="175">
        <v>76.47</v>
      </c>
      <c r="FF141" s="175">
        <v>0</v>
      </c>
      <c r="FG141" s="175">
        <v>11321.68</v>
      </c>
      <c r="FH141" s="175">
        <v>1308.31</v>
      </c>
      <c r="FI141" s="185"/>
      <c r="FJ141" s="8"/>
      <c r="FK141" s="8"/>
      <c r="FL141" s="8"/>
      <c r="FM141" s="8"/>
      <c r="FN141" s="8"/>
      <c r="FO141" s="186"/>
      <c r="FP141" s="8"/>
      <c r="FQ141" s="182">
        <f t="shared" si="65"/>
        <v>7392.410000000001</v>
      </c>
      <c r="FR141" s="175">
        <f t="shared" si="65"/>
        <v>844.5700000000002</v>
      </c>
      <c r="FS141" s="174">
        <f t="shared" si="87"/>
        <v>8.75286832352558</v>
      </c>
      <c r="FT141" s="175">
        <f t="shared" si="88"/>
        <v>328.82841269841265</v>
      </c>
      <c r="FU141" s="183">
        <f t="shared" si="82"/>
        <v>1282.4308095238093</v>
      </c>
      <c r="FV141" s="8"/>
      <c r="FW141" s="173">
        <v>8.12</v>
      </c>
      <c r="FX141" s="174">
        <v>8.96</v>
      </c>
      <c r="FY141" s="175">
        <v>389.92</v>
      </c>
      <c r="FZ141" s="175">
        <v>47.98</v>
      </c>
      <c r="GA141" s="175">
        <v>0</v>
      </c>
      <c r="GB141" s="175">
        <v>12071.58</v>
      </c>
      <c r="GC141" s="176">
        <v>1401.5</v>
      </c>
      <c r="GD141" s="185"/>
      <c r="GE141" s="8"/>
      <c r="GF141" s="8"/>
      <c r="GG141" s="8"/>
      <c r="GH141" s="8"/>
      <c r="GI141" s="8"/>
      <c r="GJ141" s="8"/>
      <c r="GK141" s="173">
        <v>8.33</v>
      </c>
      <c r="GL141" s="174">
        <v>9.06</v>
      </c>
      <c r="GM141" s="175">
        <v>893.28</v>
      </c>
      <c r="GN141" s="175">
        <v>107.18</v>
      </c>
      <c r="GO141" s="175">
        <v>0</v>
      </c>
      <c r="GP141" s="175">
        <v>13582.54</v>
      </c>
      <c r="GQ141" s="176">
        <v>1581.48</v>
      </c>
      <c r="GR141" s="208"/>
      <c r="GS141" s="209"/>
      <c r="GT141" s="8"/>
      <c r="GU141" s="8"/>
      <c r="GV141" s="8"/>
      <c r="GW141" s="8"/>
      <c r="GX141" s="8"/>
      <c r="GY141" s="198">
        <v>9.05</v>
      </c>
      <c r="GZ141" s="199">
        <v>9.4</v>
      </c>
      <c r="HA141" s="200">
        <v>1688.65</v>
      </c>
      <c r="HB141" s="200">
        <v>186.61</v>
      </c>
      <c r="HC141" s="200">
        <v>0</v>
      </c>
      <c r="HD141" s="200">
        <v>17015.28</v>
      </c>
      <c r="HE141" s="201">
        <v>1962.36</v>
      </c>
      <c r="HF141" s="198">
        <v>9.58</v>
      </c>
      <c r="HG141" s="199">
        <v>9.78</v>
      </c>
      <c r="HH141" s="200">
        <v>3822.53</v>
      </c>
      <c r="HI141" s="200">
        <v>399.14</v>
      </c>
      <c r="HJ141" s="200">
        <v>0</v>
      </c>
      <c r="HK141" s="200">
        <v>20837.79</v>
      </c>
      <c r="HL141" s="200">
        <v>2362.42</v>
      </c>
      <c r="HM141" s="208"/>
      <c r="HN141" s="209"/>
      <c r="HO141" s="8"/>
      <c r="HP141" s="8"/>
      <c r="HQ141" s="8"/>
      <c r="HR141" s="8"/>
      <c r="HS141" s="186"/>
      <c r="HT141" s="8"/>
      <c r="HU141" s="173">
        <f t="shared" si="83"/>
        <v>8.694117647058823</v>
      </c>
      <c r="HV141" s="174">
        <f t="shared" si="84"/>
        <v>9.175882352941176</v>
      </c>
      <c r="HW141" s="202">
        <f t="shared" si="85"/>
        <v>18114.79</v>
      </c>
      <c r="HX141" s="175">
        <f t="shared" si="85"/>
        <v>2041.48</v>
      </c>
      <c r="HY141" s="210">
        <f t="shared" si="74"/>
        <v>0.3800186741363211</v>
      </c>
      <c r="HZ141" s="175">
        <f t="shared" si="75"/>
        <v>833.8834920634922</v>
      </c>
      <c r="IA141" s="183">
        <f t="shared" si="86"/>
        <v>3210.4514444444453</v>
      </c>
      <c r="IB141" s="194"/>
      <c r="IC141" s="211">
        <f t="shared" si="71"/>
        <v>11321.68</v>
      </c>
      <c r="ID141" s="212">
        <f t="shared" si="76"/>
        <v>11320.41</v>
      </c>
      <c r="IE141" s="175">
        <f t="shared" si="72"/>
        <v>1308.31</v>
      </c>
      <c r="IF141" s="176">
        <f t="shared" si="77"/>
        <v>1300.5700000000002</v>
      </c>
      <c r="IG141" s="175"/>
      <c r="IH141" s="211">
        <f t="shared" si="78"/>
        <v>488.78206349206357</v>
      </c>
      <c r="II141" s="176">
        <f t="shared" si="79"/>
        <v>496.32047619047603</v>
      </c>
    </row>
    <row r="142" spans="1:243" s="171" customFormat="1" ht="12.75">
      <c r="A142" s="171" t="s">
        <v>45</v>
      </c>
      <c r="B142" s="172" t="s">
        <v>199</v>
      </c>
      <c r="C142" s="171">
        <v>6.3</v>
      </c>
      <c r="D142" s="173"/>
      <c r="E142" s="174"/>
      <c r="F142" s="175"/>
      <c r="G142" s="175"/>
      <c r="H142" s="175"/>
      <c r="I142" s="175"/>
      <c r="J142" s="176"/>
      <c r="K142" s="173"/>
      <c r="L142" s="174"/>
      <c r="M142" s="175"/>
      <c r="N142" s="175"/>
      <c r="O142" s="175"/>
      <c r="P142" s="175"/>
      <c r="Q142" s="176"/>
      <c r="R142" s="177"/>
      <c r="S142" s="2"/>
      <c r="T142" s="175"/>
      <c r="U142" s="175"/>
      <c r="V142" s="175"/>
      <c r="W142" s="175"/>
      <c r="X142" s="176"/>
      <c r="Y142" s="173"/>
      <c r="Z142" s="174"/>
      <c r="AA142" s="175"/>
      <c r="AB142" s="175"/>
      <c r="AC142" s="175"/>
      <c r="AD142" s="175"/>
      <c r="AE142" s="176"/>
      <c r="AF142" s="177"/>
      <c r="AG142" s="2"/>
      <c r="AH142" s="2"/>
      <c r="AI142" s="2"/>
      <c r="AJ142" s="2"/>
      <c r="AK142" s="2"/>
      <c r="AL142" s="178"/>
      <c r="AM142" s="173"/>
      <c r="AN142" s="174"/>
      <c r="AO142" s="175"/>
      <c r="AP142" s="175"/>
      <c r="AQ142" s="175"/>
      <c r="AR142" s="175"/>
      <c r="AS142" s="176"/>
      <c r="AT142" s="179"/>
      <c r="AU142" s="180"/>
      <c r="AV142" s="175"/>
      <c r="AW142" s="175"/>
      <c r="AX142" s="175"/>
      <c r="AY142" s="175"/>
      <c r="AZ142" s="176"/>
      <c r="BA142" s="179">
        <v>9.19</v>
      </c>
      <c r="BB142" s="180">
        <v>10.26</v>
      </c>
      <c r="BC142" s="175">
        <v>1640</v>
      </c>
      <c r="BD142" s="175">
        <v>178</v>
      </c>
      <c r="BE142" s="175">
        <v>2073</v>
      </c>
      <c r="BF142" s="175">
        <v>3676</v>
      </c>
      <c r="BG142" s="176">
        <v>407</v>
      </c>
      <c r="BH142" s="179">
        <v>9.19</v>
      </c>
      <c r="BI142" s="180">
        <v>10.26</v>
      </c>
      <c r="BJ142" s="175">
        <v>1640</v>
      </c>
      <c r="BK142" s="175">
        <v>178</v>
      </c>
      <c r="BL142" s="175">
        <v>2073</v>
      </c>
      <c r="BM142" s="175">
        <v>3676</v>
      </c>
      <c r="BN142" s="176">
        <v>407</v>
      </c>
      <c r="BO142" s="179">
        <v>8.85</v>
      </c>
      <c r="BP142" s="180">
        <v>10.14</v>
      </c>
      <c r="BQ142" s="175">
        <v>1581</v>
      </c>
      <c r="BR142" s="175">
        <v>178</v>
      </c>
      <c r="BS142" s="175">
        <v>2154</v>
      </c>
      <c r="BT142" s="175">
        <v>5258</v>
      </c>
      <c r="BU142" s="175">
        <v>587</v>
      </c>
      <c r="BV142" s="179">
        <v>9.02</v>
      </c>
      <c r="BW142" s="180">
        <v>10.26</v>
      </c>
      <c r="BX142" s="175">
        <v>1731</v>
      </c>
      <c r="BY142" s="175">
        <v>191</v>
      </c>
      <c r="BZ142" s="181">
        <v>1949</v>
      </c>
      <c r="CA142" s="175">
        <v>6989</v>
      </c>
      <c r="CB142" s="176">
        <v>779</v>
      </c>
      <c r="CC142" s="175"/>
      <c r="CD142" s="182">
        <f t="shared" si="73"/>
        <v>6592</v>
      </c>
      <c r="CE142" s="175">
        <f t="shared" si="73"/>
        <v>725</v>
      </c>
      <c r="CF142" s="174">
        <f t="shared" si="89"/>
        <v>9.092413793103448</v>
      </c>
      <c r="CG142" s="175">
        <f t="shared" si="80"/>
        <v>321.34920634920627</v>
      </c>
      <c r="CH142" s="183">
        <f t="shared" si="81"/>
        <v>1221.1269841269839</v>
      </c>
      <c r="CI142" s="8"/>
      <c r="CJ142" s="179">
        <v>8.74</v>
      </c>
      <c r="CK142" s="180">
        <v>10.13</v>
      </c>
      <c r="CL142" s="175">
        <v>1005.03</v>
      </c>
      <c r="CM142" s="175">
        <v>115.05</v>
      </c>
      <c r="CN142" s="181">
        <v>2010.89</v>
      </c>
      <c r="CO142" s="175">
        <v>7994.74</v>
      </c>
      <c r="CP142" s="176">
        <v>895.4</v>
      </c>
      <c r="CQ142" s="179">
        <v>8.53</v>
      </c>
      <c r="CR142" s="180">
        <v>9.97</v>
      </c>
      <c r="CS142" s="175">
        <v>1337.7</v>
      </c>
      <c r="CT142" s="175">
        <v>156.78</v>
      </c>
      <c r="CU142" s="181">
        <v>2256.8</v>
      </c>
      <c r="CV142" s="175">
        <v>9332.47</v>
      </c>
      <c r="CW142" s="176">
        <v>1052.94</v>
      </c>
      <c r="CX142" s="179">
        <v>8.77</v>
      </c>
      <c r="CY142" s="180">
        <v>10.06</v>
      </c>
      <c r="CZ142" s="175">
        <v>1343.61</v>
      </c>
      <c r="DA142" s="175">
        <v>153.18</v>
      </c>
      <c r="DB142" s="175">
        <v>2301</v>
      </c>
      <c r="DC142" s="175">
        <v>10676.11</v>
      </c>
      <c r="DD142" s="176">
        <v>1206.9</v>
      </c>
      <c r="DE142" s="173">
        <v>8.78</v>
      </c>
      <c r="DF142" s="174">
        <v>10.11</v>
      </c>
      <c r="DG142" s="175">
        <v>1119.29</v>
      </c>
      <c r="DH142" s="175">
        <v>127.5</v>
      </c>
      <c r="DI142" s="175">
        <v>2174.59</v>
      </c>
      <c r="DJ142" s="175">
        <v>11795.47</v>
      </c>
      <c r="DK142" s="176">
        <v>1335</v>
      </c>
      <c r="DL142" s="173">
        <v>9.37</v>
      </c>
      <c r="DM142" s="174">
        <v>10.33</v>
      </c>
      <c r="DN142" s="175">
        <v>1285.29</v>
      </c>
      <c r="DO142" s="175">
        <v>137.22</v>
      </c>
      <c r="DP142" s="175">
        <v>1831</v>
      </c>
      <c r="DQ142" s="175">
        <v>13080.73</v>
      </c>
      <c r="DR142" s="176">
        <v>1472.72</v>
      </c>
      <c r="DS142" s="185"/>
      <c r="DT142" s="8"/>
      <c r="DU142" s="8"/>
      <c r="DV142" s="8"/>
      <c r="DW142" s="8"/>
      <c r="DX142" s="8"/>
      <c r="DY142" s="186"/>
      <c r="DZ142" s="185"/>
      <c r="EA142" s="8"/>
      <c r="EB142" s="8"/>
      <c r="EC142" s="8"/>
      <c r="ED142" s="8"/>
      <c r="EE142" s="8"/>
      <c r="EF142" s="186"/>
      <c r="EG142" s="173">
        <v>9.11</v>
      </c>
      <c r="EH142" s="174">
        <v>10.42</v>
      </c>
      <c r="EI142" s="175">
        <v>949.37</v>
      </c>
      <c r="EJ142" s="175">
        <v>104.16</v>
      </c>
      <c r="EK142" s="175">
        <v>2374</v>
      </c>
      <c r="EL142" s="175">
        <v>14030.08</v>
      </c>
      <c r="EM142" s="176">
        <v>1577.51</v>
      </c>
      <c r="EN142" s="174">
        <v>9.61</v>
      </c>
      <c r="EO142" s="174">
        <v>10.47</v>
      </c>
      <c r="EP142" s="175">
        <v>2120.92</v>
      </c>
      <c r="EQ142" s="175">
        <v>220.73</v>
      </c>
      <c r="ER142" s="175">
        <v>0</v>
      </c>
      <c r="ES142" s="175">
        <v>16151.03</v>
      </c>
      <c r="ET142" s="175">
        <v>1799.16</v>
      </c>
      <c r="EU142" s="173">
        <v>9.74</v>
      </c>
      <c r="EV142" s="174">
        <v>10.59</v>
      </c>
      <c r="EW142" s="175">
        <v>2549.91</v>
      </c>
      <c r="EX142" s="175">
        <v>261.66</v>
      </c>
      <c r="EY142" s="175">
        <v>0</v>
      </c>
      <c r="EZ142" s="175">
        <v>18700.91</v>
      </c>
      <c r="FA142" s="176">
        <v>2061.7</v>
      </c>
      <c r="FB142" s="173">
        <v>9.73</v>
      </c>
      <c r="FC142" s="174">
        <v>10.6</v>
      </c>
      <c r="FD142" s="175">
        <v>3342.23</v>
      </c>
      <c r="FE142" s="175">
        <v>343.36</v>
      </c>
      <c r="FF142" s="175">
        <v>0</v>
      </c>
      <c r="FG142" s="175">
        <v>22043.05</v>
      </c>
      <c r="FH142" s="175">
        <v>2406</v>
      </c>
      <c r="FI142" s="185"/>
      <c r="FJ142" s="8"/>
      <c r="FK142" s="8"/>
      <c r="FL142" s="8"/>
      <c r="FM142" s="8"/>
      <c r="FN142" s="8"/>
      <c r="FO142" s="186"/>
      <c r="FP142" s="8"/>
      <c r="FQ142" s="182">
        <f t="shared" si="65"/>
        <v>15053.349999999999</v>
      </c>
      <c r="FR142" s="175">
        <f t="shared" si="65"/>
        <v>1619.6399999999999</v>
      </c>
      <c r="FS142" s="174">
        <f t="shared" si="87"/>
        <v>9.294256748413227</v>
      </c>
      <c r="FT142" s="175">
        <f t="shared" si="88"/>
        <v>769.7806349206348</v>
      </c>
      <c r="FU142" s="183">
        <f t="shared" si="82"/>
        <v>3002.144476190476</v>
      </c>
      <c r="FV142" s="8"/>
      <c r="FW142" s="185"/>
      <c r="FX142" s="8"/>
      <c r="FY142" s="8"/>
      <c r="FZ142" s="8"/>
      <c r="GA142" s="8"/>
      <c r="GB142" s="8"/>
      <c r="GC142" s="186"/>
      <c r="GD142" s="173">
        <v>9.87</v>
      </c>
      <c r="GE142" s="174">
        <v>10.86</v>
      </c>
      <c r="GF142" s="175">
        <v>7864.03</v>
      </c>
      <c r="GG142" s="175">
        <v>796.51</v>
      </c>
      <c r="GH142" s="175"/>
      <c r="GI142" s="175">
        <v>29907.07</v>
      </c>
      <c r="GJ142" s="175">
        <v>3205.98</v>
      </c>
      <c r="GK142" s="173">
        <v>9.76</v>
      </c>
      <c r="GL142" s="174">
        <v>10.7</v>
      </c>
      <c r="GM142" s="175">
        <v>2984.1</v>
      </c>
      <c r="GN142" s="175">
        <v>305.69</v>
      </c>
      <c r="GO142" s="175">
        <v>0</v>
      </c>
      <c r="GP142" s="175">
        <v>32891.16</v>
      </c>
      <c r="GQ142" s="176">
        <v>3512.76</v>
      </c>
      <c r="GR142" s="173">
        <v>9.7</v>
      </c>
      <c r="GS142" s="174">
        <v>10.46</v>
      </c>
      <c r="GT142" s="175">
        <v>3146.87</v>
      </c>
      <c r="GU142" s="175">
        <v>324.31</v>
      </c>
      <c r="GV142" s="175">
        <v>0</v>
      </c>
      <c r="GW142" s="175">
        <v>36038</v>
      </c>
      <c r="GX142" s="175">
        <v>3838.26</v>
      </c>
      <c r="GY142" s="198">
        <v>9.93</v>
      </c>
      <c r="GZ142" s="199">
        <v>10.69</v>
      </c>
      <c r="HA142" s="200">
        <v>2845.39</v>
      </c>
      <c r="HB142" s="200">
        <v>286.5</v>
      </c>
      <c r="HC142" s="200">
        <v>0</v>
      </c>
      <c r="HD142" s="200">
        <v>38883.29</v>
      </c>
      <c r="HE142" s="201">
        <v>4125.76</v>
      </c>
      <c r="HF142" s="198">
        <v>9.72</v>
      </c>
      <c r="HG142" s="199">
        <v>10.81</v>
      </c>
      <c r="HH142" s="200">
        <v>2241.89</v>
      </c>
      <c r="HI142" s="200">
        <v>230.72</v>
      </c>
      <c r="HJ142" s="200">
        <v>0</v>
      </c>
      <c r="HK142" s="200">
        <v>41125.16</v>
      </c>
      <c r="HL142" s="200">
        <v>4357.39</v>
      </c>
      <c r="HM142" s="208"/>
      <c r="HN142" s="209"/>
      <c r="HO142" s="8"/>
      <c r="HP142" s="8"/>
      <c r="HQ142" s="8"/>
      <c r="HR142" s="8"/>
      <c r="HS142" s="186"/>
      <c r="HT142" s="8"/>
      <c r="HU142" s="173">
        <f t="shared" si="83"/>
        <v>9.311666666666666</v>
      </c>
      <c r="HV142" s="174">
        <f t="shared" si="84"/>
        <v>10.395555555555553</v>
      </c>
      <c r="HW142" s="202">
        <f t="shared" si="85"/>
        <v>40727.63</v>
      </c>
      <c r="HX142" s="175">
        <f t="shared" si="85"/>
        <v>4288.37</v>
      </c>
      <c r="HY142" s="210">
        <f t="shared" si="74"/>
        <v>0.47804232804232794</v>
      </c>
      <c r="HZ142" s="175">
        <f t="shared" si="75"/>
        <v>2176.3331746031745</v>
      </c>
      <c r="IA142" s="183">
        <f t="shared" si="86"/>
        <v>8378.882722222223</v>
      </c>
      <c r="IB142" s="194"/>
      <c r="IC142" s="211">
        <f t="shared" si="71"/>
        <v>22043.05</v>
      </c>
      <c r="ID142" s="212">
        <f t="shared" si="76"/>
        <v>21645.350000000006</v>
      </c>
      <c r="IE142" s="175">
        <f t="shared" si="72"/>
        <v>2406</v>
      </c>
      <c r="IF142" s="176">
        <f t="shared" si="77"/>
        <v>2344.64</v>
      </c>
      <c r="IG142" s="175"/>
      <c r="IH142" s="211">
        <f t="shared" si="78"/>
        <v>1092.8968253968255</v>
      </c>
      <c r="II142" s="176">
        <f t="shared" si="79"/>
        <v>1091.1298412698425</v>
      </c>
    </row>
    <row r="143" spans="1:243" s="171" customFormat="1" ht="12.75">
      <c r="A143" s="171" t="s">
        <v>45</v>
      </c>
      <c r="B143" s="172" t="s">
        <v>200</v>
      </c>
      <c r="C143" s="171">
        <v>6.3</v>
      </c>
      <c r="D143" s="173"/>
      <c r="E143" s="174"/>
      <c r="F143" s="175"/>
      <c r="G143" s="175"/>
      <c r="H143" s="175"/>
      <c r="I143" s="175"/>
      <c r="J143" s="176"/>
      <c r="K143" s="173"/>
      <c r="L143" s="174"/>
      <c r="M143" s="175"/>
      <c r="N143" s="175"/>
      <c r="O143" s="175"/>
      <c r="P143" s="175"/>
      <c r="Q143" s="176"/>
      <c r="R143" s="177"/>
      <c r="S143" s="2"/>
      <c r="T143" s="175"/>
      <c r="U143" s="175"/>
      <c r="V143" s="175"/>
      <c r="W143" s="175"/>
      <c r="X143" s="176"/>
      <c r="Y143" s="173"/>
      <c r="Z143" s="174"/>
      <c r="AA143" s="175"/>
      <c r="AB143" s="175"/>
      <c r="AC143" s="175"/>
      <c r="AD143" s="175"/>
      <c r="AE143" s="176"/>
      <c r="AF143" s="177"/>
      <c r="AG143" s="2"/>
      <c r="AH143" s="2"/>
      <c r="AI143" s="2"/>
      <c r="AJ143" s="2"/>
      <c r="AK143" s="2"/>
      <c r="AL143" s="178"/>
      <c r="AM143" s="173"/>
      <c r="AN143" s="174"/>
      <c r="AO143" s="175"/>
      <c r="AP143" s="175"/>
      <c r="AQ143" s="175"/>
      <c r="AR143" s="175"/>
      <c r="AS143" s="176"/>
      <c r="AT143" s="179">
        <v>8.07</v>
      </c>
      <c r="AU143" s="180">
        <v>9.05</v>
      </c>
      <c r="AV143" s="175">
        <v>1039.65</v>
      </c>
      <c r="AW143" s="175">
        <v>128.82</v>
      </c>
      <c r="AX143" s="175">
        <v>2117.06</v>
      </c>
      <c r="AY143" s="175">
        <v>1039.56</v>
      </c>
      <c r="AZ143" s="176">
        <v>129.23</v>
      </c>
      <c r="BA143" s="179">
        <v>8.54</v>
      </c>
      <c r="BB143" s="180">
        <v>9.49</v>
      </c>
      <c r="BC143" s="175">
        <v>720</v>
      </c>
      <c r="BD143" s="175">
        <v>84.3</v>
      </c>
      <c r="BE143" s="175">
        <v>2616</v>
      </c>
      <c r="BF143" s="175">
        <v>1759</v>
      </c>
      <c r="BG143" s="176">
        <v>213</v>
      </c>
      <c r="BH143" s="179">
        <v>8.51</v>
      </c>
      <c r="BI143" s="180">
        <v>9.62</v>
      </c>
      <c r="BJ143" s="175">
        <v>895</v>
      </c>
      <c r="BK143" s="175">
        <v>105</v>
      </c>
      <c r="BL143" s="175">
        <v>2435</v>
      </c>
      <c r="BM143" s="175">
        <v>2654</v>
      </c>
      <c r="BN143" s="176">
        <v>319</v>
      </c>
      <c r="BO143" s="179"/>
      <c r="BP143" s="180"/>
      <c r="BQ143" s="175"/>
      <c r="BR143" s="175"/>
      <c r="BS143" s="175"/>
      <c r="BT143" s="175"/>
      <c r="BU143" s="175"/>
      <c r="BV143" s="179">
        <v>8.29</v>
      </c>
      <c r="BW143" s="180">
        <v>9.57</v>
      </c>
      <c r="BX143" s="175">
        <v>1042</v>
      </c>
      <c r="BY143" s="175">
        <v>125</v>
      </c>
      <c r="BZ143" s="181">
        <v>2464</v>
      </c>
      <c r="CA143" s="175">
        <v>3697</v>
      </c>
      <c r="CB143" s="176">
        <v>445</v>
      </c>
      <c r="CC143" s="175"/>
      <c r="CD143" s="182">
        <f t="shared" si="73"/>
        <v>3696.65</v>
      </c>
      <c r="CE143" s="175">
        <f t="shared" si="73"/>
        <v>443.12</v>
      </c>
      <c r="CF143" s="174">
        <f t="shared" si="89"/>
        <v>8.342322621411807</v>
      </c>
      <c r="CG143" s="175">
        <f t="shared" si="80"/>
        <v>143.64984126984132</v>
      </c>
      <c r="CH143" s="183">
        <f t="shared" si="81"/>
        <v>545.869396825397</v>
      </c>
      <c r="CI143" s="8"/>
      <c r="CJ143" s="179">
        <v>7.92</v>
      </c>
      <c r="CK143" s="180">
        <v>9.34</v>
      </c>
      <c r="CL143" s="175">
        <v>956.17</v>
      </c>
      <c r="CM143" s="175">
        <v>120.72</v>
      </c>
      <c r="CN143" s="181">
        <v>2527.79</v>
      </c>
      <c r="CO143" s="175">
        <v>4653.42</v>
      </c>
      <c r="CP143" s="176">
        <v>566.95</v>
      </c>
      <c r="CQ143" s="179">
        <v>7.42</v>
      </c>
      <c r="CR143" s="180">
        <v>9.13</v>
      </c>
      <c r="CS143" s="175">
        <v>722</v>
      </c>
      <c r="CT143" s="175">
        <v>97.27</v>
      </c>
      <c r="CU143" s="181">
        <v>2578</v>
      </c>
      <c r="CV143" s="175">
        <v>5375.5</v>
      </c>
      <c r="CW143" s="176">
        <v>664.61</v>
      </c>
      <c r="CX143" s="179">
        <v>7.78</v>
      </c>
      <c r="CY143" s="180">
        <v>9.19</v>
      </c>
      <c r="CZ143" s="175">
        <v>878.13</v>
      </c>
      <c r="DA143" s="175">
        <v>95.55</v>
      </c>
      <c r="DB143" s="175">
        <v>2544</v>
      </c>
      <c r="DC143" s="175">
        <v>6253.64</v>
      </c>
      <c r="DD143" s="176">
        <v>778.01</v>
      </c>
      <c r="DE143" s="173">
        <v>8.31</v>
      </c>
      <c r="DF143" s="174">
        <v>9.32</v>
      </c>
      <c r="DG143" s="175">
        <v>954.13</v>
      </c>
      <c r="DH143" s="175">
        <v>114.83</v>
      </c>
      <c r="DI143" s="175">
        <v>2518</v>
      </c>
      <c r="DJ143" s="175">
        <v>7207.77</v>
      </c>
      <c r="DK143" s="176">
        <v>893.29</v>
      </c>
      <c r="DL143" s="208"/>
      <c r="DM143" s="209"/>
      <c r="DN143" s="209"/>
      <c r="DO143" s="209"/>
      <c r="DP143" s="8"/>
      <c r="DQ143" s="8"/>
      <c r="DR143" s="186"/>
      <c r="DS143" s="185"/>
      <c r="DT143" s="8"/>
      <c r="DU143" s="8"/>
      <c r="DV143" s="8"/>
      <c r="DW143" s="8"/>
      <c r="DX143" s="8"/>
      <c r="DY143" s="186"/>
      <c r="DZ143" s="185"/>
      <c r="EA143" s="8"/>
      <c r="EB143" s="8"/>
      <c r="EC143" s="8"/>
      <c r="ED143" s="8"/>
      <c r="EE143" s="8"/>
      <c r="EF143" s="186"/>
      <c r="EG143" s="173">
        <v>8.23</v>
      </c>
      <c r="EH143" s="174">
        <v>9.27</v>
      </c>
      <c r="EI143" s="175">
        <v>504.91</v>
      </c>
      <c r="EJ143" s="175">
        <v>61.38</v>
      </c>
      <c r="EK143" s="175">
        <v>2687</v>
      </c>
      <c r="EL143" s="175">
        <v>8080.53</v>
      </c>
      <c r="EM143" s="176">
        <v>997.4</v>
      </c>
      <c r="EN143" s="174">
        <v>8.5</v>
      </c>
      <c r="EO143" s="174">
        <v>9.58</v>
      </c>
      <c r="EP143" s="175">
        <v>1034.32</v>
      </c>
      <c r="EQ143" s="175">
        <v>121.63</v>
      </c>
      <c r="ER143" s="175">
        <v>0</v>
      </c>
      <c r="ES143" s="175">
        <v>9114.8</v>
      </c>
      <c r="ET143" s="175">
        <v>1119.58</v>
      </c>
      <c r="EU143" s="208"/>
      <c r="EV143" s="209"/>
      <c r="EW143" s="8"/>
      <c r="EX143" s="8"/>
      <c r="EY143" s="8"/>
      <c r="EZ143" s="8"/>
      <c r="FA143" s="186"/>
      <c r="FB143" s="173">
        <v>8.21</v>
      </c>
      <c r="FC143" s="174">
        <v>9.24</v>
      </c>
      <c r="FD143" s="175">
        <v>588.22</v>
      </c>
      <c r="FE143" s="175">
        <v>71.66</v>
      </c>
      <c r="FF143" s="175">
        <v>0</v>
      </c>
      <c r="FG143" s="175">
        <v>10525.84</v>
      </c>
      <c r="FH143" s="175">
        <v>1289.56</v>
      </c>
      <c r="FI143" s="185"/>
      <c r="FJ143" s="8"/>
      <c r="FK143" s="8"/>
      <c r="FL143" s="8"/>
      <c r="FM143" s="8"/>
      <c r="FN143" s="8"/>
      <c r="FO143" s="186"/>
      <c r="FP143" s="8"/>
      <c r="FQ143" s="182">
        <f t="shared" si="65"/>
        <v>5637.88</v>
      </c>
      <c r="FR143" s="175">
        <f t="shared" si="65"/>
        <v>683.04</v>
      </c>
      <c r="FS143" s="174">
        <f t="shared" si="87"/>
        <v>8.254099320684002</v>
      </c>
      <c r="FT143" s="175">
        <f t="shared" si="88"/>
        <v>211.8615873015874</v>
      </c>
      <c r="FU143" s="183">
        <f t="shared" si="82"/>
        <v>826.2601904761908</v>
      </c>
      <c r="FV143" s="8"/>
      <c r="FW143" s="173">
        <v>8.09</v>
      </c>
      <c r="FX143" s="174">
        <v>9.33</v>
      </c>
      <c r="FY143" s="175">
        <v>1506.16</v>
      </c>
      <c r="FZ143" s="175">
        <v>186.03</v>
      </c>
      <c r="GA143" s="175">
        <v>0</v>
      </c>
      <c r="GB143" s="175">
        <v>12032.01</v>
      </c>
      <c r="GC143" s="176">
        <v>1476.55</v>
      </c>
      <c r="GD143" s="185"/>
      <c r="GE143" s="8"/>
      <c r="GF143" s="8"/>
      <c r="GG143" s="8"/>
      <c r="GH143" s="8"/>
      <c r="GI143" s="8"/>
      <c r="GJ143" s="8"/>
      <c r="GK143" s="173">
        <v>8.56</v>
      </c>
      <c r="GL143" s="174">
        <v>9.53</v>
      </c>
      <c r="GM143" s="175">
        <v>1104.59</v>
      </c>
      <c r="GN143" s="175">
        <v>128.98</v>
      </c>
      <c r="GO143" s="175">
        <v>0</v>
      </c>
      <c r="GP143" s="175">
        <v>13856.26</v>
      </c>
      <c r="GQ143" s="176">
        <v>1693.59</v>
      </c>
      <c r="GR143" s="173">
        <v>8.53</v>
      </c>
      <c r="GS143" s="174">
        <v>9.47</v>
      </c>
      <c r="GT143" s="175">
        <v>797.03</v>
      </c>
      <c r="GU143" s="175">
        <v>93.44</v>
      </c>
      <c r="GV143" s="175">
        <v>0</v>
      </c>
      <c r="GW143" s="175">
        <v>14653.24</v>
      </c>
      <c r="GX143" s="175">
        <v>1787.69</v>
      </c>
      <c r="GY143" s="198">
        <v>8.66</v>
      </c>
      <c r="GZ143" s="199">
        <v>9.39</v>
      </c>
      <c r="HA143" s="200">
        <v>869.78</v>
      </c>
      <c r="HB143" s="200">
        <v>100.43</v>
      </c>
      <c r="HC143" s="200">
        <v>0</v>
      </c>
      <c r="HD143" s="200">
        <v>15522.94</v>
      </c>
      <c r="HE143" s="201">
        <v>1888.56</v>
      </c>
      <c r="HF143" s="198">
        <v>8.7</v>
      </c>
      <c r="HG143" s="199">
        <v>9.66</v>
      </c>
      <c r="HH143" s="200">
        <v>576.62</v>
      </c>
      <c r="HI143" s="200">
        <v>66.27</v>
      </c>
      <c r="HJ143" s="200">
        <v>0</v>
      </c>
      <c r="HK143" s="200">
        <v>16099.56</v>
      </c>
      <c r="HL143" s="200">
        <v>1955.06</v>
      </c>
      <c r="HM143" s="208"/>
      <c r="HN143" s="209"/>
      <c r="HO143" s="8"/>
      <c r="HP143" s="8"/>
      <c r="HQ143" s="8"/>
      <c r="HR143" s="8"/>
      <c r="HS143" s="186"/>
      <c r="HT143" s="8"/>
      <c r="HU143" s="173">
        <f t="shared" si="83"/>
        <v>8.270000000000001</v>
      </c>
      <c r="HV143" s="174">
        <f t="shared" si="84"/>
        <v>9.38625</v>
      </c>
      <c r="HW143" s="202">
        <f t="shared" si="85"/>
        <v>14188.71</v>
      </c>
      <c r="HX143" s="175">
        <f t="shared" si="85"/>
        <v>1701.31</v>
      </c>
      <c r="HY143" s="210">
        <f t="shared" si="74"/>
        <v>0.312698412698413</v>
      </c>
      <c r="HZ143" s="175">
        <f t="shared" si="75"/>
        <v>550.8661904761902</v>
      </c>
      <c r="IA143" s="183">
        <f t="shared" si="86"/>
        <v>2120.8348333333324</v>
      </c>
      <c r="IB143" s="194"/>
      <c r="IC143" s="211">
        <f t="shared" si="71"/>
        <v>10525.84</v>
      </c>
      <c r="ID143" s="212">
        <f t="shared" si="76"/>
        <v>9334.53</v>
      </c>
      <c r="IE143" s="175">
        <f t="shared" si="72"/>
        <v>1289.56</v>
      </c>
      <c r="IF143" s="176">
        <f t="shared" si="77"/>
        <v>1126.16</v>
      </c>
      <c r="IG143" s="175"/>
      <c r="IH143" s="211">
        <f t="shared" si="78"/>
        <v>381.208253968254</v>
      </c>
      <c r="II143" s="176">
        <f t="shared" si="79"/>
        <v>355.5114285714287</v>
      </c>
    </row>
    <row r="144" spans="1:243" s="171" customFormat="1" ht="12.75">
      <c r="A144" s="171" t="s">
        <v>45</v>
      </c>
      <c r="B144" s="172" t="s">
        <v>201</v>
      </c>
      <c r="C144" s="171">
        <v>6.3</v>
      </c>
      <c r="D144" s="173"/>
      <c r="E144" s="174"/>
      <c r="F144" s="175"/>
      <c r="G144" s="175"/>
      <c r="H144" s="175"/>
      <c r="I144" s="175"/>
      <c r="J144" s="176"/>
      <c r="K144" s="173"/>
      <c r="L144" s="174"/>
      <c r="M144" s="175"/>
      <c r="N144" s="175"/>
      <c r="O144" s="175"/>
      <c r="P144" s="175"/>
      <c r="Q144" s="176"/>
      <c r="R144" s="177"/>
      <c r="S144" s="2"/>
      <c r="T144" s="175"/>
      <c r="U144" s="175"/>
      <c r="V144" s="175"/>
      <c r="W144" s="175"/>
      <c r="X144" s="176"/>
      <c r="Y144" s="173"/>
      <c r="Z144" s="174"/>
      <c r="AA144" s="175"/>
      <c r="AB144" s="175"/>
      <c r="AC144" s="175"/>
      <c r="AD144" s="175"/>
      <c r="AE144" s="176"/>
      <c r="AF144" s="177"/>
      <c r="AG144" s="2"/>
      <c r="AH144" s="2"/>
      <c r="AI144" s="2"/>
      <c r="AJ144" s="2"/>
      <c r="AK144" s="2"/>
      <c r="AL144" s="178"/>
      <c r="AM144" s="173"/>
      <c r="AN144" s="174"/>
      <c r="AO144" s="175"/>
      <c r="AP144" s="175"/>
      <c r="AQ144" s="175"/>
      <c r="AR144" s="175"/>
      <c r="AS144" s="176"/>
      <c r="AT144" s="179">
        <v>8.55</v>
      </c>
      <c r="AU144" s="180">
        <v>9.34</v>
      </c>
      <c r="AV144" s="175">
        <v>911</v>
      </c>
      <c r="AW144" s="175"/>
      <c r="AX144" s="175">
        <v>2366</v>
      </c>
      <c r="AY144" s="175"/>
      <c r="AZ144" s="176"/>
      <c r="BA144" s="179">
        <v>8.18</v>
      </c>
      <c r="BB144" s="180">
        <v>9.07</v>
      </c>
      <c r="BC144" s="175">
        <v>933</v>
      </c>
      <c r="BD144" s="175">
        <v>114</v>
      </c>
      <c r="BE144" s="175">
        <v>3600</v>
      </c>
      <c r="BF144" s="175">
        <v>1845</v>
      </c>
      <c r="BG144" s="176">
        <v>221</v>
      </c>
      <c r="BH144" s="179">
        <v>8.26</v>
      </c>
      <c r="BI144" s="180">
        <v>9.16</v>
      </c>
      <c r="BJ144" s="175">
        <v>921</v>
      </c>
      <c r="BK144" s="175">
        <v>111</v>
      </c>
      <c r="BL144" s="175">
        <v>3351</v>
      </c>
      <c r="BM144" s="175">
        <v>2767</v>
      </c>
      <c r="BN144" s="176">
        <v>333</v>
      </c>
      <c r="BO144" s="179">
        <v>8.29</v>
      </c>
      <c r="BP144" s="180">
        <v>9.23</v>
      </c>
      <c r="BQ144" s="175">
        <v>828</v>
      </c>
      <c r="BR144" s="175">
        <v>100</v>
      </c>
      <c r="BS144" s="175">
        <v>3266</v>
      </c>
      <c r="BT144" s="175">
        <v>3595</v>
      </c>
      <c r="BU144" s="175">
        <v>434</v>
      </c>
      <c r="BV144" s="179">
        <v>8.3</v>
      </c>
      <c r="BW144" s="180">
        <v>9.27</v>
      </c>
      <c r="BX144" s="175">
        <v>516</v>
      </c>
      <c r="BY144" s="175">
        <v>62</v>
      </c>
      <c r="BZ144" s="181">
        <v>3063</v>
      </c>
      <c r="CA144" s="175">
        <v>4112</v>
      </c>
      <c r="CB144" s="176">
        <v>496</v>
      </c>
      <c r="CC144" s="175"/>
      <c r="CD144" s="182">
        <f t="shared" si="73"/>
        <v>4109</v>
      </c>
      <c r="CE144" s="175">
        <f t="shared" si="73"/>
        <v>387</v>
      </c>
      <c r="CF144" s="174">
        <f t="shared" si="89"/>
        <v>10.617571059431524</v>
      </c>
      <c r="CG144" s="175">
        <f t="shared" si="80"/>
        <v>265.2222222222223</v>
      </c>
      <c r="CH144" s="183">
        <f t="shared" si="81"/>
        <v>1007.8444444444447</v>
      </c>
      <c r="CI144" s="8"/>
      <c r="CJ144" s="179">
        <v>8.32</v>
      </c>
      <c r="CK144" s="180">
        <v>9.2</v>
      </c>
      <c r="CL144" s="175">
        <v>780.86</v>
      </c>
      <c r="CM144" s="175">
        <v>93.8</v>
      </c>
      <c r="CN144" s="181">
        <v>2894.24</v>
      </c>
      <c r="CO144" s="175">
        <v>4893.09</v>
      </c>
      <c r="CP144" s="176">
        <v>591.46</v>
      </c>
      <c r="CQ144" s="179">
        <v>8.11</v>
      </c>
      <c r="CR144" s="180">
        <v>9.15</v>
      </c>
      <c r="CS144" s="175">
        <v>956.3</v>
      </c>
      <c r="CT144" s="175">
        <v>117.85</v>
      </c>
      <c r="CU144" s="181">
        <v>3371</v>
      </c>
      <c r="CV144" s="175">
        <v>5840.4</v>
      </c>
      <c r="CW144" s="176">
        <v>709.7</v>
      </c>
      <c r="CX144" s="179">
        <v>8.29</v>
      </c>
      <c r="CY144" s="180">
        <v>9.25</v>
      </c>
      <c r="CZ144" s="175">
        <v>896.77</v>
      </c>
      <c r="DA144" s="175">
        <v>108.19</v>
      </c>
      <c r="DB144" s="175">
        <v>3259</v>
      </c>
      <c r="DC144" s="175">
        <v>6746.22</v>
      </c>
      <c r="DD144" s="176">
        <v>818.33</v>
      </c>
      <c r="DE144" s="173">
        <v>8.34</v>
      </c>
      <c r="DF144" s="174">
        <v>9.32</v>
      </c>
      <c r="DG144" s="175">
        <v>755.11</v>
      </c>
      <c r="DH144" s="175">
        <v>90.57</v>
      </c>
      <c r="DI144" s="175">
        <v>3330</v>
      </c>
      <c r="DJ144" s="175">
        <v>7501.33</v>
      </c>
      <c r="DK144" s="176">
        <v>909.41</v>
      </c>
      <c r="DL144" s="173">
        <v>8.4</v>
      </c>
      <c r="DM144" s="174">
        <v>9.1</v>
      </c>
      <c r="DN144" s="175">
        <v>327.85</v>
      </c>
      <c r="DO144" s="175">
        <v>39.04</v>
      </c>
      <c r="DP144" s="175">
        <v>3349</v>
      </c>
      <c r="DQ144" s="175">
        <v>7829.11</v>
      </c>
      <c r="DR144" s="176">
        <v>948.44</v>
      </c>
      <c r="DS144" s="185"/>
      <c r="DT144" s="8"/>
      <c r="DU144" s="8"/>
      <c r="DV144" s="8"/>
      <c r="DW144" s="8"/>
      <c r="DX144" s="8"/>
      <c r="DY144" s="186"/>
      <c r="DZ144" s="185"/>
      <c r="EA144" s="8"/>
      <c r="EB144" s="8"/>
      <c r="EC144" s="8"/>
      <c r="ED144" s="8"/>
      <c r="EE144" s="8"/>
      <c r="EF144" s="186"/>
      <c r="EG144" s="173">
        <v>9.08</v>
      </c>
      <c r="EH144" s="174">
        <v>10.05</v>
      </c>
      <c r="EI144" s="175">
        <v>813.65</v>
      </c>
      <c r="EJ144" s="175">
        <v>89.6</v>
      </c>
      <c r="EK144" s="175">
        <v>2601.86</v>
      </c>
      <c r="EL144" s="175">
        <v>8642.74</v>
      </c>
      <c r="EM144" s="176">
        <v>1038.44</v>
      </c>
      <c r="EN144" s="174">
        <v>7.98</v>
      </c>
      <c r="EO144" s="174">
        <v>8.88</v>
      </c>
      <c r="EP144" s="175">
        <v>1067.17</v>
      </c>
      <c r="EQ144" s="175">
        <v>133.74</v>
      </c>
      <c r="ER144" s="175">
        <v>0</v>
      </c>
      <c r="ES144" s="175">
        <v>9709.93</v>
      </c>
      <c r="ET144" s="175">
        <v>1172.66</v>
      </c>
      <c r="EU144" s="173">
        <v>7.97</v>
      </c>
      <c r="EV144" s="174">
        <v>8.76</v>
      </c>
      <c r="EW144" s="175">
        <v>751.64</v>
      </c>
      <c r="EX144" s="175">
        <v>94.25</v>
      </c>
      <c r="EY144" s="175">
        <v>0</v>
      </c>
      <c r="EZ144" s="175">
        <v>10461.54</v>
      </c>
      <c r="FA144" s="176">
        <v>1267.46</v>
      </c>
      <c r="FB144" s="208"/>
      <c r="FC144" s="209"/>
      <c r="FD144" s="8"/>
      <c r="FE144" s="8"/>
      <c r="FF144" s="8"/>
      <c r="FG144" s="8"/>
      <c r="FH144" s="8"/>
      <c r="FI144" s="185"/>
      <c r="FJ144" s="8"/>
      <c r="FK144" s="8"/>
      <c r="FL144" s="8"/>
      <c r="FM144" s="8"/>
      <c r="FN144" s="8"/>
      <c r="FO144" s="186"/>
      <c r="FP144" s="8"/>
      <c r="FQ144" s="182">
        <f t="shared" si="65"/>
        <v>6349.35</v>
      </c>
      <c r="FR144" s="175">
        <f t="shared" si="65"/>
        <v>767.04</v>
      </c>
      <c r="FS144" s="174">
        <f t="shared" si="87"/>
        <v>8.277729974968711</v>
      </c>
      <c r="FT144" s="175">
        <f t="shared" si="88"/>
        <v>240.7933333333334</v>
      </c>
      <c r="FU144" s="183">
        <f t="shared" si="82"/>
        <v>939.0940000000003</v>
      </c>
      <c r="FV144" s="8"/>
      <c r="FW144" s="173">
        <v>7.92</v>
      </c>
      <c r="FX144" s="174">
        <v>8.83</v>
      </c>
      <c r="FY144" s="175">
        <v>1365.02</v>
      </c>
      <c r="FZ144" s="175">
        <v>172.32</v>
      </c>
      <c r="GA144" s="175">
        <v>0</v>
      </c>
      <c r="GB144" s="175">
        <v>12575.14</v>
      </c>
      <c r="GC144" s="176">
        <v>1537.45</v>
      </c>
      <c r="GD144" s="173">
        <v>8.07</v>
      </c>
      <c r="GE144" s="174">
        <v>8.94</v>
      </c>
      <c r="GF144" s="175">
        <v>731.23</v>
      </c>
      <c r="GG144" s="175">
        <v>90.64</v>
      </c>
      <c r="GH144" s="175"/>
      <c r="GI144" s="175">
        <v>13306.38</v>
      </c>
      <c r="GJ144" s="175">
        <v>1628.31</v>
      </c>
      <c r="GK144" s="173">
        <v>8.08</v>
      </c>
      <c r="GL144" s="174">
        <v>9.01</v>
      </c>
      <c r="GM144" s="175">
        <v>728.55</v>
      </c>
      <c r="GN144" s="175">
        <v>90.18</v>
      </c>
      <c r="GO144" s="175">
        <v>0</v>
      </c>
      <c r="GP144" s="175">
        <v>14034.96</v>
      </c>
      <c r="GQ144" s="176">
        <v>1719.05</v>
      </c>
      <c r="GR144" s="173">
        <v>8.26</v>
      </c>
      <c r="GS144" s="174">
        <v>9.09</v>
      </c>
      <c r="GT144" s="175">
        <v>836.34</v>
      </c>
      <c r="GU144" s="175">
        <v>101.27</v>
      </c>
      <c r="GV144" s="175">
        <v>0</v>
      </c>
      <c r="GW144" s="175">
        <v>14871.31</v>
      </c>
      <c r="GX144" s="175">
        <v>1820.7</v>
      </c>
      <c r="GY144" s="198">
        <v>8.25</v>
      </c>
      <c r="GZ144" s="199">
        <v>9.03</v>
      </c>
      <c r="HA144" s="200">
        <v>749.16</v>
      </c>
      <c r="HB144" s="200">
        <v>90.78</v>
      </c>
      <c r="HC144" s="200">
        <v>0</v>
      </c>
      <c r="HD144" s="200">
        <v>15620.4</v>
      </c>
      <c r="HE144" s="201">
        <v>1911.81</v>
      </c>
      <c r="HF144" s="198">
        <v>8.03</v>
      </c>
      <c r="HG144" s="199">
        <v>8.92</v>
      </c>
      <c r="HH144" s="200">
        <v>585.32</v>
      </c>
      <c r="HI144" s="200">
        <v>72.87</v>
      </c>
      <c r="HJ144" s="200">
        <v>0</v>
      </c>
      <c r="HK144" s="200">
        <v>16205.72</v>
      </c>
      <c r="HL144" s="200">
        <v>1985.18</v>
      </c>
      <c r="HM144" s="208"/>
      <c r="HN144" s="209"/>
      <c r="HO144" s="8"/>
      <c r="HP144" s="8"/>
      <c r="HQ144" s="8"/>
      <c r="HR144" s="8"/>
      <c r="HS144" s="186"/>
      <c r="HT144" s="8"/>
      <c r="HU144" s="173">
        <f t="shared" si="83"/>
        <v>8.246315789473686</v>
      </c>
      <c r="HV144" s="174">
        <f t="shared" si="84"/>
        <v>9.136842105263156</v>
      </c>
      <c r="HW144" s="202">
        <f t="shared" si="85"/>
        <v>15453.970000000001</v>
      </c>
      <c r="HX144" s="175">
        <f t="shared" si="85"/>
        <v>1772.1</v>
      </c>
      <c r="HY144" s="210">
        <f t="shared" si="74"/>
        <v>0.30893901420217235</v>
      </c>
      <c r="HZ144" s="175">
        <f t="shared" si="75"/>
        <v>680.9111111111115</v>
      </c>
      <c r="IA144" s="183">
        <f t="shared" si="86"/>
        <v>2621.507777777779</v>
      </c>
      <c r="IB144" s="194"/>
      <c r="IC144" s="211">
        <f>EZ144</f>
        <v>10461.54</v>
      </c>
      <c r="ID144" s="212">
        <f t="shared" si="76"/>
        <v>10458.35</v>
      </c>
      <c r="IE144" s="175">
        <f>FA144</f>
        <v>1267.46</v>
      </c>
      <c r="IF144" s="176">
        <f t="shared" si="77"/>
        <v>1154.04</v>
      </c>
      <c r="IG144" s="8"/>
      <c r="IH144" s="211">
        <f t="shared" si="78"/>
        <v>393.10190476190496</v>
      </c>
      <c r="II144" s="176">
        <f t="shared" si="79"/>
        <v>506.0155555555557</v>
      </c>
    </row>
    <row r="145" spans="1:243" s="171" customFormat="1" ht="12.75">
      <c r="A145" s="171" t="s">
        <v>45</v>
      </c>
      <c r="B145" s="172" t="s">
        <v>202</v>
      </c>
      <c r="C145" s="171">
        <v>6.3</v>
      </c>
      <c r="D145" s="173"/>
      <c r="E145" s="174"/>
      <c r="F145" s="175"/>
      <c r="G145" s="175"/>
      <c r="H145" s="175"/>
      <c r="I145" s="175"/>
      <c r="J145" s="176"/>
      <c r="K145" s="173"/>
      <c r="L145" s="174"/>
      <c r="M145" s="175"/>
      <c r="N145" s="175"/>
      <c r="O145" s="175"/>
      <c r="P145" s="175"/>
      <c r="Q145" s="176"/>
      <c r="R145" s="177"/>
      <c r="S145" s="2"/>
      <c r="T145" s="175"/>
      <c r="U145" s="175"/>
      <c r="V145" s="175"/>
      <c r="W145" s="175"/>
      <c r="X145" s="176"/>
      <c r="Y145" s="173"/>
      <c r="Z145" s="174"/>
      <c r="AA145" s="175"/>
      <c r="AB145" s="175"/>
      <c r="AC145" s="175"/>
      <c r="AD145" s="175"/>
      <c r="AE145" s="176"/>
      <c r="AF145" s="177"/>
      <c r="AG145" s="2"/>
      <c r="AH145" s="2"/>
      <c r="AI145" s="2"/>
      <c r="AJ145" s="2"/>
      <c r="AK145" s="2"/>
      <c r="AL145" s="178"/>
      <c r="AM145" s="173"/>
      <c r="AN145" s="174"/>
      <c r="AO145" s="175"/>
      <c r="AP145" s="175"/>
      <c r="AQ145" s="175"/>
      <c r="AR145" s="175"/>
      <c r="AS145" s="176"/>
      <c r="AT145" s="179">
        <v>8.73</v>
      </c>
      <c r="AU145" s="180">
        <v>9.79</v>
      </c>
      <c r="AV145" s="175">
        <v>1125.7</v>
      </c>
      <c r="AW145" s="175">
        <v>128.92</v>
      </c>
      <c r="AX145" s="175">
        <v>3110.06</v>
      </c>
      <c r="AY145" s="175">
        <v>1125.61</v>
      </c>
      <c r="AZ145" s="176">
        <v>129.88</v>
      </c>
      <c r="BA145" s="179"/>
      <c r="BB145" s="180"/>
      <c r="BC145" s="175"/>
      <c r="BD145" s="175"/>
      <c r="BE145" s="175"/>
      <c r="BF145" s="175"/>
      <c r="BG145" s="176"/>
      <c r="BH145" s="179">
        <v>8.44</v>
      </c>
      <c r="BI145" s="180">
        <v>9.52</v>
      </c>
      <c r="BJ145" s="175">
        <v>1598</v>
      </c>
      <c r="BK145" s="175">
        <v>189</v>
      </c>
      <c r="BL145" s="175">
        <v>3236</v>
      </c>
      <c r="BM145" s="175">
        <v>4116</v>
      </c>
      <c r="BN145" s="176">
        <v>475</v>
      </c>
      <c r="BO145" s="179">
        <v>8.81</v>
      </c>
      <c r="BP145" s="180">
        <v>9.94</v>
      </c>
      <c r="BQ145" s="175">
        <v>1685</v>
      </c>
      <c r="BR145" s="175">
        <v>191</v>
      </c>
      <c r="BS145" s="175">
        <v>2242</v>
      </c>
      <c r="BT145" s="175">
        <v>5802</v>
      </c>
      <c r="BU145" s="175">
        <v>667</v>
      </c>
      <c r="BV145" s="179">
        <v>8.82</v>
      </c>
      <c r="BW145" s="180">
        <v>9.83</v>
      </c>
      <c r="BX145" s="175">
        <v>1785</v>
      </c>
      <c r="BY145" s="175">
        <v>202</v>
      </c>
      <c r="BZ145" s="181">
        <v>1779</v>
      </c>
      <c r="CA145" s="175">
        <v>7588</v>
      </c>
      <c r="CB145" s="176">
        <v>870</v>
      </c>
      <c r="CC145" s="175"/>
      <c r="CD145" s="182">
        <f t="shared" si="73"/>
        <v>6193.7</v>
      </c>
      <c r="CE145" s="175">
        <f t="shared" si="73"/>
        <v>710.92</v>
      </c>
      <c r="CF145" s="174">
        <f t="shared" si="89"/>
        <v>8.71223203736004</v>
      </c>
      <c r="CG145" s="175">
        <f t="shared" si="80"/>
        <v>272.20698412698414</v>
      </c>
      <c r="CH145" s="183">
        <f t="shared" si="81"/>
        <v>1034.3865396825397</v>
      </c>
      <c r="CI145" s="8"/>
      <c r="CJ145" s="179"/>
      <c r="CK145" s="180"/>
      <c r="CL145" s="175"/>
      <c r="CM145" s="175"/>
      <c r="CN145" s="181"/>
      <c r="CO145" s="175"/>
      <c r="CP145" s="176"/>
      <c r="CQ145" s="179">
        <v>8.24</v>
      </c>
      <c r="CR145" s="180">
        <v>10</v>
      </c>
      <c r="CS145" s="175">
        <v>1232.64</v>
      </c>
      <c r="CT145" s="175">
        <v>149.59</v>
      </c>
      <c r="CU145" s="181">
        <v>3464</v>
      </c>
      <c r="CV145" s="175">
        <v>10121.5</v>
      </c>
      <c r="CW145" s="176">
        <v>1172.3</v>
      </c>
      <c r="CX145" s="179">
        <v>9.01</v>
      </c>
      <c r="CY145" s="180">
        <v>9.79</v>
      </c>
      <c r="CZ145" s="175">
        <v>1961.23</v>
      </c>
      <c r="DA145" s="175">
        <v>217.73</v>
      </c>
      <c r="DB145" s="175">
        <v>2336</v>
      </c>
      <c r="DC145" s="175">
        <v>12082.75</v>
      </c>
      <c r="DD145" s="176">
        <v>1390.69</v>
      </c>
      <c r="DE145" s="173">
        <v>8.59</v>
      </c>
      <c r="DF145" s="174">
        <v>9.57</v>
      </c>
      <c r="DG145" s="175">
        <v>1195.57</v>
      </c>
      <c r="DH145" s="175">
        <v>139.17</v>
      </c>
      <c r="DI145" s="175">
        <v>3170</v>
      </c>
      <c r="DJ145" s="175">
        <v>13278.26</v>
      </c>
      <c r="DK145" s="176">
        <v>1530.81</v>
      </c>
      <c r="DL145" s="173">
        <v>9.24</v>
      </c>
      <c r="DM145" s="174">
        <v>9.97</v>
      </c>
      <c r="DN145" s="175">
        <v>970.6</v>
      </c>
      <c r="DO145" s="175">
        <v>105.05</v>
      </c>
      <c r="DP145" s="175">
        <v>2340</v>
      </c>
      <c r="DQ145" s="175">
        <v>14248.95</v>
      </c>
      <c r="DR145" s="176">
        <v>1636.04</v>
      </c>
      <c r="DS145" s="185"/>
      <c r="DT145" s="8"/>
      <c r="DU145" s="8"/>
      <c r="DV145" s="8"/>
      <c r="DW145" s="8"/>
      <c r="DX145" s="8"/>
      <c r="DY145" s="186"/>
      <c r="DZ145" s="185"/>
      <c r="EA145" s="8"/>
      <c r="EB145" s="8"/>
      <c r="EC145" s="8"/>
      <c r="ED145" s="8"/>
      <c r="EE145" s="8"/>
      <c r="EF145" s="186"/>
      <c r="EG145" s="173">
        <v>9.25</v>
      </c>
      <c r="EH145" s="174">
        <v>10.34</v>
      </c>
      <c r="EI145" s="175">
        <v>916.35</v>
      </c>
      <c r="EJ145" s="175">
        <v>99.01</v>
      </c>
      <c r="EK145" s="175">
        <v>3147</v>
      </c>
      <c r="EL145" s="175">
        <v>15490.31</v>
      </c>
      <c r="EM145" s="176">
        <v>1770.14</v>
      </c>
      <c r="EN145" s="174">
        <v>9.54</v>
      </c>
      <c r="EO145" s="174">
        <v>10.47</v>
      </c>
      <c r="EP145" s="175">
        <v>1572.83</v>
      </c>
      <c r="EQ145" s="175">
        <v>164.93</v>
      </c>
      <c r="ER145" s="175">
        <v>0</v>
      </c>
      <c r="ES145" s="175">
        <v>17063</v>
      </c>
      <c r="ET145" s="175">
        <v>1935.84</v>
      </c>
      <c r="EU145" s="173">
        <v>9.63</v>
      </c>
      <c r="EV145" s="174">
        <v>10.52</v>
      </c>
      <c r="EW145" s="175">
        <v>2010.01</v>
      </c>
      <c r="EX145" s="175">
        <v>208.69</v>
      </c>
      <c r="EY145" s="175">
        <v>0</v>
      </c>
      <c r="EZ145" s="175">
        <v>19073.18</v>
      </c>
      <c r="FA145" s="176">
        <v>2145.35</v>
      </c>
      <c r="FB145" s="173">
        <v>9.32</v>
      </c>
      <c r="FC145" s="174">
        <v>10.24</v>
      </c>
      <c r="FD145" s="175">
        <v>2344.36</v>
      </c>
      <c r="FE145" s="175">
        <v>251.42</v>
      </c>
      <c r="FF145" s="175">
        <v>0</v>
      </c>
      <c r="FG145" s="175">
        <v>21417.59</v>
      </c>
      <c r="FH145" s="175">
        <v>2397.8</v>
      </c>
      <c r="FI145" s="185"/>
      <c r="FJ145" s="8"/>
      <c r="FK145" s="8"/>
      <c r="FL145" s="8"/>
      <c r="FM145" s="8"/>
      <c r="FN145" s="8"/>
      <c r="FO145" s="186"/>
      <c r="FP145" s="8"/>
      <c r="FQ145" s="182">
        <f t="shared" si="65"/>
        <v>12203.59</v>
      </c>
      <c r="FR145" s="175">
        <f t="shared" si="65"/>
        <v>1335.5900000000001</v>
      </c>
      <c r="FS145" s="174">
        <f t="shared" si="87"/>
        <v>9.137227742046585</v>
      </c>
      <c r="FT145" s="175">
        <f t="shared" si="88"/>
        <v>601.4877777777776</v>
      </c>
      <c r="FU145" s="183">
        <f t="shared" si="82"/>
        <v>2345.8023333333326</v>
      </c>
      <c r="FV145" s="8"/>
      <c r="FW145" s="173">
        <v>9.18</v>
      </c>
      <c r="FX145" s="174">
        <v>10.32</v>
      </c>
      <c r="FY145" s="175">
        <v>3451.66</v>
      </c>
      <c r="FZ145" s="175">
        <v>375.86</v>
      </c>
      <c r="GA145" s="175">
        <v>0</v>
      </c>
      <c r="GB145" s="175">
        <v>24869.23</v>
      </c>
      <c r="GC145" s="176">
        <v>2775.66</v>
      </c>
      <c r="GD145" s="173">
        <v>9.42</v>
      </c>
      <c r="GE145" s="174">
        <v>10.39</v>
      </c>
      <c r="GF145" s="175">
        <v>1641.84</v>
      </c>
      <c r="GG145" s="175">
        <v>174.21</v>
      </c>
      <c r="GH145" s="175"/>
      <c r="GI145" s="175">
        <v>26511.08</v>
      </c>
      <c r="GJ145" s="175">
        <v>2950.37</v>
      </c>
      <c r="GK145" s="173">
        <v>9.01</v>
      </c>
      <c r="GL145" s="174">
        <v>10.16</v>
      </c>
      <c r="GM145" s="175">
        <v>1674.15</v>
      </c>
      <c r="GN145" s="175">
        <v>182.24</v>
      </c>
      <c r="GO145" s="175">
        <v>0</v>
      </c>
      <c r="GP145" s="175">
        <v>28185.29</v>
      </c>
      <c r="GQ145" s="176">
        <v>3133.54</v>
      </c>
      <c r="GR145" s="173">
        <v>9.19</v>
      </c>
      <c r="GS145" s="174">
        <v>10.16</v>
      </c>
      <c r="GT145" s="175">
        <v>1674.15</v>
      </c>
      <c r="GU145" s="175">
        <v>182.24</v>
      </c>
      <c r="GV145" s="175">
        <v>0</v>
      </c>
      <c r="GW145" s="175">
        <v>28185.29</v>
      </c>
      <c r="GX145" s="175">
        <v>3133.54</v>
      </c>
      <c r="GY145" s="198">
        <v>9.42</v>
      </c>
      <c r="GZ145" s="199">
        <v>10.43</v>
      </c>
      <c r="HA145" s="200">
        <v>3864.19</v>
      </c>
      <c r="HB145" s="200">
        <v>410.2</v>
      </c>
      <c r="HC145" s="200">
        <v>0</v>
      </c>
      <c r="HD145" s="200">
        <v>32049.43</v>
      </c>
      <c r="HE145" s="201">
        <v>3545.83</v>
      </c>
      <c r="HF145" s="208"/>
      <c r="HG145" s="209"/>
      <c r="HH145" s="8"/>
      <c r="HI145" s="8"/>
      <c r="HJ145" s="8"/>
      <c r="HK145" s="8"/>
      <c r="HL145" s="8"/>
      <c r="HM145" s="208"/>
      <c r="HN145" s="209"/>
      <c r="HO145" s="8"/>
      <c r="HP145" s="8"/>
      <c r="HQ145" s="8"/>
      <c r="HR145" s="8"/>
      <c r="HS145" s="186"/>
      <c r="HT145" s="8"/>
      <c r="HU145" s="173">
        <f t="shared" si="83"/>
        <v>9.049411764705882</v>
      </c>
      <c r="HV145" s="174">
        <f t="shared" si="84"/>
        <v>10.08470588235294</v>
      </c>
      <c r="HW145" s="202">
        <f t="shared" si="85"/>
        <v>30703.28</v>
      </c>
      <c r="HX145" s="175">
        <f t="shared" si="85"/>
        <v>3371.2600000000007</v>
      </c>
      <c r="HY145" s="210">
        <f t="shared" si="74"/>
        <v>0.4364145658263305</v>
      </c>
      <c r="HZ145" s="175">
        <f t="shared" si="75"/>
        <v>1502.2765079365076</v>
      </c>
      <c r="IA145" s="183">
        <f t="shared" si="86"/>
        <v>5783.764555555555</v>
      </c>
      <c r="IB145" s="194"/>
      <c r="IC145" s="211">
        <f>FG145</f>
        <v>21417.59</v>
      </c>
      <c r="ID145" s="212">
        <f t="shared" si="76"/>
        <v>18397.29</v>
      </c>
      <c r="IE145" s="175">
        <f>FH145</f>
        <v>2397.8</v>
      </c>
      <c r="IF145" s="176">
        <f t="shared" si="77"/>
        <v>2046.5099999999998</v>
      </c>
      <c r="IG145" s="175"/>
      <c r="IH145" s="211">
        <f t="shared" si="78"/>
        <v>1001.8174603174602</v>
      </c>
      <c r="II145" s="176">
        <f t="shared" si="79"/>
        <v>873.6947619047623</v>
      </c>
    </row>
    <row r="146" spans="1:243" s="171" customFormat="1" ht="12.75">
      <c r="A146" s="171" t="s">
        <v>45</v>
      </c>
      <c r="B146" s="172" t="s">
        <v>203</v>
      </c>
      <c r="C146" s="171">
        <v>6.3</v>
      </c>
      <c r="D146" s="173"/>
      <c r="E146" s="174"/>
      <c r="F146" s="175"/>
      <c r="G146" s="175"/>
      <c r="H146" s="175"/>
      <c r="I146" s="175"/>
      <c r="J146" s="176"/>
      <c r="K146" s="173"/>
      <c r="L146" s="174"/>
      <c r="M146" s="175"/>
      <c r="N146" s="175"/>
      <c r="O146" s="175"/>
      <c r="P146" s="175"/>
      <c r="Q146" s="176"/>
      <c r="R146" s="177"/>
      <c r="S146" s="2"/>
      <c r="T146" s="175"/>
      <c r="U146" s="175"/>
      <c r="V146" s="175"/>
      <c r="W146" s="175"/>
      <c r="X146" s="176"/>
      <c r="Y146" s="173"/>
      <c r="Z146" s="174"/>
      <c r="AA146" s="175"/>
      <c r="AB146" s="175"/>
      <c r="AC146" s="175"/>
      <c r="AD146" s="175"/>
      <c r="AE146" s="176"/>
      <c r="AF146" s="177"/>
      <c r="AG146" s="2"/>
      <c r="AH146" s="2"/>
      <c r="AI146" s="2"/>
      <c r="AJ146" s="2"/>
      <c r="AK146" s="2"/>
      <c r="AL146" s="178"/>
      <c r="AM146" s="173"/>
      <c r="AN146" s="174"/>
      <c r="AO146" s="175"/>
      <c r="AP146" s="175"/>
      <c r="AQ146" s="175"/>
      <c r="AR146" s="175"/>
      <c r="AS146" s="176"/>
      <c r="AT146" s="179"/>
      <c r="AU146" s="180">
        <v>8.86</v>
      </c>
      <c r="AV146" s="175">
        <v>9.95</v>
      </c>
      <c r="AW146" s="175">
        <v>146</v>
      </c>
      <c r="AX146" s="175">
        <v>2114</v>
      </c>
      <c r="AY146" s="175">
        <v>1302</v>
      </c>
      <c r="AZ146" s="176">
        <v>148</v>
      </c>
      <c r="BA146" s="179">
        <v>8.88</v>
      </c>
      <c r="BB146" s="180">
        <v>9.99</v>
      </c>
      <c r="BC146" s="175">
        <v>1083</v>
      </c>
      <c r="BD146" s="175">
        <v>146</v>
      </c>
      <c r="BE146" s="175">
        <v>2553</v>
      </c>
      <c r="BF146" s="175">
        <v>2385</v>
      </c>
      <c r="BG146" s="176">
        <v>270</v>
      </c>
      <c r="BH146" s="179">
        <v>8.88</v>
      </c>
      <c r="BI146" s="180">
        <v>9.99</v>
      </c>
      <c r="BJ146" s="175">
        <v>1083</v>
      </c>
      <c r="BK146" s="175">
        <v>122</v>
      </c>
      <c r="BL146" s="175">
        <v>2553</v>
      </c>
      <c r="BM146" s="175">
        <v>2385</v>
      </c>
      <c r="BN146" s="176">
        <v>270</v>
      </c>
      <c r="BO146" s="179">
        <v>9.17</v>
      </c>
      <c r="BP146" s="180">
        <v>10.19</v>
      </c>
      <c r="BQ146" s="175">
        <v>1071</v>
      </c>
      <c r="BR146" s="175">
        <v>116</v>
      </c>
      <c r="BS146" s="175">
        <v>2354</v>
      </c>
      <c r="BT146" s="175">
        <v>3457</v>
      </c>
      <c r="BU146" s="175">
        <v>388</v>
      </c>
      <c r="BV146" s="179">
        <v>8.96</v>
      </c>
      <c r="BW146" s="180">
        <v>10.05</v>
      </c>
      <c r="BX146" s="175">
        <v>1117</v>
      </c>
      <c r="BY146" s="175">
        <v>124</v>
      </c>
      <c r="BZ146" s="181">
        <v>2357</v>
      </c>
      <c r="CA146" s="175">
        <v>4574</v>
      </c>
      <c r="CB146" s="176">
        <v>513</v>
      </c>
      <c r="CC146" s="175"/>
      <c r="CD146" s="182">
        <f t="shared" si="73"/>
        <v>4363.95</v>
      </c>
      <c r="CE146" s="175">
        <f t="shared" si="73"/>
        <v>654</v>
      </c>
      <c r="CF146" s="174">
        <f t="shared" si="89"/>
        <v>6.672706422018348</v>
      </c>
      <c r="CG146" s="175">
        <f t="shared" si="80"/>
        <v>38.69047619047615</v>
      </c>
      <c r="CH146" s="183">
        <f t="shared" si="81"/>
        <v>147.02380952380935</v>
      </c>
      <c r="CI146" s="8"/>
      <c r="CJ146" s="179">
        <v>8.66</v>
      </c>
      <c r="CK146" s="180">
        <v>9.79</v>
      </c>
      <c r="CL146" s="175">
        <v>827.25</v>
      </c>
      <c r="CM146" s="175">
        <v>95.46</v>
      </c>
      <c r="CN146" s="181">
        <v>2337.87</v>
      </c>
      <c r="CO146" s="175">
        <v>5401.81</v>
      </c>
      <c r="CP146" s="176">
        <v>609.81</v>
      </c>
      <c r="CQ146" s="179">
        <v>8.68</v>
      </c>
      <c r="CR146" s="180">
        <v>9.82</v>
      </c>
      <c r="CS146" s="175">
        <v>820</v>
      </c>
      <c r="CT146" s="175">
        <v>94.47</v>
      </c>
      <c r="CU146" s="181">
        <v>2308</v>
      </c>
      <c r="CV146" s="175">
        <v>6225</v>
      </c>
      <c r="CW146" s="176">
        <v>704.78</v>
      </c>
      <c r="CX146" s="179">
        <v>8.75</v>
      </c>
      <c r="CY146" s="180">
        <v>9.8</v>
      </c>
      <c r="CZ146" s="175">
        <v>754.67</v>
      </c>
      <c r="DA146" s="175">
        <v>86.19</v>
      </c>
      <c r="DB146" s="175">
        <v>2309</v>
      </c>
      <c r="DC146" s="175">
        <v>6976.49</v>
      </c>
      <c r="DD146" s="176">
        <v>791.15</v>
      </c>
      <c r="DE146" s="173">
        <v>8.83</v>
      </c>
      <c r="DF146" s="174">
        <v>9.67</v>
      </c>
      <c r="DG146" s="175">
        <v>943.77</v>
      </c>
      <c r="DH146" s="175">
        <v>106.82</v>
      </c>
      <c r="DI146" s="175">
        <v>2234</v>
      </c>
      <c r="DJ146" s="175">
        <v>7920.18</v>
      </c>
      <c r="DK146" s="176">
        <v>898.48</v>
      </c>
      <c r="DL146" s="173">
        <v>9.03</v>
      </c>
      <c r="DM146" s="174">
        <v>9.57</v>
      </c>
      <c r="DN146" s="175">
        <v>805.35</v>
      </c>
      <c r="DO146" s="175">
        <v>89.19</v>
      </c>
      <c r="DP146" s="175">
        <v>1509</v>
      </c>
      <c r="DQ146" s="175">
        <v>8725.46</v>
      </c>
      <c r="DR146" s="176">
        <v>987.91</v>
      </c>
      <c r="DS146" s="185"/>
      <c r="DT146" s="8"/>
      <c r="DU146" s="8"/>
      <c r="DV146" s="8"/>
      <c r="DW146" s="8"/>
      <c r="DX146" s="8"/>
      <c r="DY146" s="186"/>
      <c r="DZ146" s="185"/>
      <c r="EA146" s="8"/>
      <c r="EB146" s="8"/>
      <c r="EC146" s="8"/>
      <c r="ED146" s="8"/>
      <c r="EE146" s="8"/>
      <c r="EF146" s="186"/>
      <c r="EG146" s="173">
        <v>9.32</v>
      </c>
      <c r="EH146" s="174">
        <v>10.56</v>
      </c>
      <c r="EI146" s="175">
        <v>579.72</v>
      </c>
      <c r="EJ146" s="175">
        <v>62.16</v>
      </c>
      <c r="EK146" s="175">
        <v>2256</v>
      </c>
      <c r="EL146" s="175">
        <v>9305.18</v>
      </c>
      <c r="EM146" s="176">
        <v>1050.36</v>
      </c>
      <c r="EN146" s="174">
        <v>9.23</v>
      </c>
      <c r="EO146" s="174">
        <v>10.42</v>
      </c>
      <c r="EP146" s="175">
        <v>912.34</v>
      </c>
      <c r="EQ146" s="175">
        <v>98.82</v>
      </c>
      <c r="ER146" s="175">
        <v>0</v>
      </c>
      <c r="ES146" s="175">
        <v>10217.52</v>
      </c>
      <c r="ET146" s="175">
        <v>1149.47</v>
      </c>
      <c r="EU146" s="173">
        <v>9.16</v>
      </c>
      <c r="EV146" s="174">
        <v>10.33</v>
      </c>
      <c r="EW146" s="175">
        <v>899.67</v>
      </c>
      <c r="EX146" s="175">
        <v>98.25</v>
      </c>
      <c r="EY146" s="175">
        <v>0</v>
      </c>
      <c r="EZ146" s="175">
        <v>11117.16</v>
      </c>
      <c r="FA146" s="176">
        <v>1248.2</v>
      </c>
      <c r="FB146" s="173">
        <v>8.74</v>
      </c>
      <c r="FC146" s="174">
        <v>9.85</v>
      </c>
      <c r="FD146" s="175">
        <v>708.85</v>
      </c>
      <c r="FE146" s="175">
        <v>81.08</v>
      </c>
      <c r="FF146" s="175">
        <v>0</v>
      </c>
      <c r="FG146" s="175">
        <v>11826.03</v>
      </c>
      <c r="FH146" s="175">
        <v>1329.58</v>
      </c>
      <c r="FI146" s="185"/>
      <c r="FJ146" s="8"/>
      <c r="FK146" s="8"/>
      <c r="FL146" s="8"/>
      <c r="FM146" s="8"/>
      <c r="FN146" s="8"/>
      <c r="FO146" s="186"/>
      <c r="FP146" s="8"/>
      <c r="FQ146" s="182">
        <f t="shared" si="65"/>
        <v>7251.620000000001</v>
      </c>
      <c r="FR146" s="175">
        <f t="shared" si="65"/>
        <v>812.4399999999999</v>
      </c>
      <c r="FS146" s="174">
        <f t="shared" si="87"/>
        <v>8.92572990005416</v>
      </c>
      <c r="FT146" s="175">
        <f t="shared" si="88"/>
        <v>338.6107936507939</v>
      </c>
      <c r="FU146" s="183">
        <f t="shared" si="82"/>
        <v>1320.5820952380961</v>
      </c>
      <c r="FV146" s="8"/>
      <c r="FW146" s="173">
        <v>8.67</v>
      </c>
      <c r="FX146" s="174">
        <v>10.01</v>
      </c>
      <c r="FY146" s="175">
        <v>1290.94</v>
      </c>
      <c r="FZ146" s="175">
        <v>148.8</v>
      </c>
      <c r="GA146" s="175">
        <v>0</v>
      </c>
      <c r="GB146" s="175">
        <v>13116.93</v>
      </c>
      <c r="GC146" s="176">
        <v>1479.2</v>
      </c>
      <c r="GD146" s="173">
        <v>8.68</v>
      </c>
      <c r="GE146" s="174">
        <v>9.75</v>
      </c>
      <c r="GF146" s="175">
        <v>735.75</v>
      </c>
      <c r="GG146" s="175">
        <v>84.77</v>
      </c>
      <c r="GH146" s="175"/>
      <c r="GI146" s="175">
        <v>13852.65</v>
      </c>
      <c r="GJ146" s="175">
        <v>1564.55</v>
      </c>
      <c r="GK146" s="173">
        <v>8.7</v>
      </c>
      <c r="GL146" s="174">
        <v>9.97</v>
      </c>
      <c r="GM146" s="175">
        <v>697.64</v>
      </c>
      <c r="GN146" s="175">
        <v>80.18</v>
      </c>
      <c r="GO146" s="175">
        <v>0</v>
      </c>
      <c r="GP146" s="175">
        <v>14550.26</v>
      </c>
      <c r="GQ146" s="176">
        <v>1645.01</v>
      </c>
      <c r="GR146" s="173">
        <v>9.13</v>
      </c>
      <c r="GS146" s="174">
        <v>10.15</v>
      </c>
      <c r="GT146" s="175">
        <v>831.05</v>
      </c>
      <c r="GU146" s="175">
        <v>91.01</v>
      </c>
      <c r="GV146" s="175">
        <v>0</v>
      </c>
      <c r="GW146" s="175">
        <v>15381.25</v>
      </c>
      <c r="GX146" s="175">
        <v>1736.63</v>
      </c>
      <c r="GY146" s="198">
        <v>9.64</v>
      </c>
      <c r="GZ146" s="199">
        <v>10.38</v>
      </c>
      <c r="HA146" s="200">
        <v>848.74</v>
      </c>
      <c r="HB146" s="200">
        <v>88.05</v>
      </c>
      <c r="HC146" s="200">
        <v>0</v>
      </c>
      <c r="HD146" s="200">
        <v>16229.97</v>
      </c>
      <c r="HE146" s="201">
        <v>1824.85</v>
      </c>
      <c r="HF146" s="198">
        <v>9.42</v>
      </c>
      <c r="HG146" s="199">
        <v>10.67</v>
      </c>
      <c r="HH146" s="200">
        <v>515.02</v>
      </c>
      <c r="HI146" s="200">
        <v>54.67</v>
      </c>
      <c r="HJ146" s="200">
        <v>0</v>
      </c>
      <c r="HK146" s="200">
        <v>16744.93</v>
      </c>
      <c r="HL146" s="200">
        <v>1879.77</v>
      </c>
      <c r="HM146" s="208"/>
      <c r="HN146" s="209"/>
      <c r="HO146" s="8"/>
      <c r="HP146" s="8"/>
      <c r="HQ146" s="8"/>
      <c r="HR146" s="8"/>
      <c r="HS146" s="186"/>
      <c r="HT146" s="8"/>
      <c r="HU146" s="173">
        <f t="shared" si="83"/>
        <v>8.975263157894735</v>
      </c>
      <c r="HV146" s="174">
        <f t="shared" si="84"/>
        <v>9.991</v>
      </c>
      <c r="HW146" s="202">
        <f t="shared" si="85"/>
        <v>16534.710000000003</v>
      </c>
      <c r="HX146" s="175">
        <f t="shared" si="85"/>
        <v>2013.92</v>
      </c>
      <c r="HY146" s="210">
        <f t="shared" si="74"/>
        <v>0.4246449456975771</v>
      </c>
      <c r="HZ146" s="175">
        <f t="shared" si="75"/>
        <v>610.6371428571433</v>
      </c>
      <c r="IA146" s="183">
        <f t="shared" si="86"/>
        <v>2350.953000000002</v>
      </c>
      <c r="IB146" s="194"/>
      <c r="IC146" s="211">
        <f>FG146</f>
        <v>11826.03</v>
      </c>
      <c r="ID146" s="212">
        <f t="shared" si="76"/>
        <v>11615.57</v>
      </c>
      <c r="IE146" s="175">
        <f>FH146</f>
        <v>1329.58</v>
      </c>
      <c r="IF146" s="176">
        <f t="shared" si="77"/>
        <v>1466.44</v>
      </c>
      <c r="IG146" s="175"/>
      <c r="IH146" s="211">
        <f t="shared" si="78"/>
        <v>547.5676190476192</v>
      </c>
      <c r="II146" s="176">
        <f t="shared" si="79"/>
        <v>377.3012698412697</v>
      </c>
    </row>
    <row r="147" spans="1:243" s="171" customFormat="1" ht="12.75">
      <c r="A147" s="171" t="s">
        <v>45</v>
      </c>
      <c r="B147" s="172" t="s">
        <v>204</v>
      </c>
      <c r="C147" s="171">
        <v>6.3</v>
      </c>
      <c r="D147" s="173"/>
      <c r="E147" s="174"/>
      <c r="F147" s="175"/>
      <c r="G147" s="175"/>
      <c r="H147" s="175"/>
      <c r="I147" s="175"/>
      <c r="J147" s="176"/>
      <c r="K147" s="173"/>
      <c r="L147" s="174"/>
      <c r="M147" s="175"/>
      <c r="N147" s="175"/>
      <c r="O147" s="175"/>
      <c r="P147" s="175"/>
      <c r="Q147" s="176"/>
      <c r="R147" s="177"/>
      <c r="S147" s="2"/>
      <c r="T147" s="175"/>
      <c r="U147" s="175"/>
      <c r="V147" s="175"/>
      <c r="W147" s="175"/>
      <c r="X147" s="176"/>
      <c r="Y147" s="173"/>
      <c r="Z147" s="174"/>
      <c r="AA147" s="175"/>
      <c r="AB147" s="175"/>
      <c r="AC147" s="175"/>
      <c r="AD147" s="175"/>
      <c r="AE147" s="176"/>
      <c r="AF147" s="177"/>
      <c r="AG147" s="2"/>
      <c r="AH147" s="2"/>
      <c r="AI147" s="2"/>
      <c r="AJ147" s="2"/>
      <c r="AK147" s="2"/>
      <c r="AL147" s="178"/>
      <c r="AM147" s="173"/>
      <c r="AN147" s="174"/>
      <c r="AO147" s="175"/>
      <c r="AP147" s="175"/>
      <c r="AQ147" s="175"/>
      <c r="AR147" s="175"/>
      <c r="AS147" s="176"/>
      <c r="AT147" s="179"/>
      <c r="AU147" s="180"/>
      <c r="AV147" s="175"/>
      <c r="AW147" s="175"/>
      <c r="AX147" s="175"/>
      <c r="AY147" s="175"/>
      <c r="AZ147" s="176"/>
      <c r="BA147" s="179">
        <v>9.08</v>
      </c>
      <c r="BB147" s="180">
        <v>9.99</v>
      </c>
      <c r="BC147" s="175">
        <v>2764</v>
      </c>
      <c r="BD147" s="175">
        <v>304</v>
      </c>
      <c r="BE147" s="175">
        <v>2460</v>
      </c>
      <c r="BF147" s="175">
        <v>2764</v>
      </c>
      <c r="BG147" s="176">
        <v>305</v>
      </c>
      <c r="BH147" s="179"/>
      <c r="BI147" s="180"/>
      <c r="BJ147" s="175"/>
      <c r="BK147" s="175"/>
      <c r="BL147" s="175"/>
      <c r="BM147" s="175"/>
      <c r="BN147" s="176"/>
      <c r="BO147" s="179"/>
      <c r="BP147" s="180"/>
      <c r="BQ147" s="175"/>
      <c r="BR147" s="175"/>
      <c r="BS147" s="175"/>
      <c r="BT147" s="175"/>
      <c r="BU147" s="175"/>
      <c r="BV147" s="179"/>
      <c r="BW147" s="180"/>
      <c r="BX147" s="175"/>
      <c r="BY147" s="175"/>
      <c r="BZ147" s="181"/>
      <c r="CA147" s="175"/>
      <c r="CB147" s="176"/>
      <c r="CC147" s="175"/>
      <c r="CD147" s="182">
        <f t="shared" si="73"/>
        <v>2764</v>
      </c>
      <c r="CE147" s="175">
        <f t="shared" si="73"/>
        <v>304</v>
      </c>
      <c r="CF147" s="174">
        <f t="shared" si="89"/>
        <v>9.092105263157896</v>
      </c>
      <c r="CG147" s="175">
        <f t="shared" si="80"/>
        <v>134.73015873015873</v>
      </c>
      <c r="CH147" s="183">
        <f t="shared" si="81"/>
        <v>511.97460317460315</v>
      </c>
      <c r="CI147" s="8"/>
      <c r="CJ147" s="179">
        <v>8.95</v>
      </c>
      <c r="CK147" s="180">
        <v>10.25</v>
      </c>
      <c r="CL147" s="175">
        <v>1109.58</v>
      </c>
      <c r="CM147" s="175">
        <v>123.9</v>
      </c>
      <c r="CN147" s="181">
        <v>2287.35</v>
      </c>
      <c r="CO147" s="175">
        <v>3874.19</v>
      </c>
      <c r="CP147" s="176">
        <v>430.51</v>
      </c>
      <c r="CQ147" s="179">
        <v>9.04</v>
      </c>
      <c r="CR147" s="180">
        <v>10.71</v>
      </c>
      <c r="CS147" s="175">
        <v>1476</v>
      </c>
      <c r="CT147" s="175">
        <v>163</v>
      </c>
      <c r="CU147" s="181">
        <v>2585</v>
      </c>
      <c r="CV147" s="175">
        <v>5350.6</v>
      </c>
      <c r="CW147" s="206">
        <v>594.69</v>
      </c>
      <c r="CX147" s="179">
        <v>9.2</v>
      </c>
      <c r="CY147" s="180">
        <v>10.67</v>
      </c>
      <c r="CZ147" s="175">
        <v>1618.33</v>
      </c>
      <c r="DA147" s="175">
        <v>175.81</v>
      </c>
      <c r="DB147" s="175">
        <v>2681</v>
      </c>
      <c r="DC147" s="175">
        <v>6969.01</v>
      </c>
      <c r="DD147" s="176">
        <v>771.62</v>
      </c>
      <c r="DE147" s="173">
        <v>9.18</v>
      </c>
      <c r="DF147" s="174">
        <v>10.49</v>
      </c>
      <c r="DG147" s="175">
        <v>1318.94</v>
      </c>
      <c r="DH147" s="175">
        <v>143.68</v>
      </c>
      <c r="DI147" s="175">
        <v>2669</v>
      </c>
      <c r="DJ147" s="175">
        <v>8287.94</v>
      </c>
      <c r="DK147" s="176">
        <v>916.22</v>
      </c>
      <c r="DL147" s="173">
        <v>9.49</v>
      </c>
      <c r="DM147" s="174">
        <v>10.72</v>
      </c>
      <c r="DN147" s="175">
        <v>634.1</v>
      </c>
      <c r="DO147" s="175">
        <v>66.81</v>
      </c>
      <c r="DP147" s="175">
        <v>2797</v>
      </c>
      <c r="DQ147" s="175">
        <v>8922</v>
      </c>
      <c r="DR147" s="176">
        <v>983.44</v>
      </c>
      <c r="DS147" s="185"/>
      <c r="DT147" s="8"/>
      <c r="DU147" s="8"/>
      <c r="DV147" s="8"/>
      <c r="DW147" s="8"/>
      <c r="DX147" s="8"/>
      <c r="DY147" s="186"/>
      <c r="DZ147" s="185"/>
      <c r="EA147" s="8"/>
      <c r="EB147" s="8"/>
      <c r="EC147" s="8"/>
      <c r="ED147" s="8"/>
      <c r="EE147" s="8"/>
      <c r="EF147" s="186"/>
      <c r="EG147" s="173">
        <v>9.06</v>
      </c>
      <c r="EH147" s="174">
        <v>10.74</v>
      </c>
      <c r="EI147" s="175">
        <v>1134.29</v>
      </c>
      <c r="EJ147" s="175">
        <v>125.17</v>
      </c>
      <c r="EK147" s="175">
        <v>2910</v>
      </c>
      <c r="EL147" s="175">
        <v>10056.25</v>
      </c>
      <c r="EM147" s="176">
        <v>1109.04</v>
      </c>
      <c r="EN147" s="174">
        <v>9.09</v>
      </c>
      <c r="EO147" s="174">
        <v>10.72</v>
      </c>
      <c r="EP147" s="175">
        <v>1176.56</v>
      </c>
      <c r="EQ147" s="175">
        <v>129.46</v>
      </c>
      <c r="ER147" s="175">
        <v>0</v>
      </c>
      <c r="ES147" s="175">
        <v>11232.84</v>
      </c>
      <c r="ET147" s="175">
        <v>1239.52</v>
      </c>
      <c r="EU147" s="173">
        <v>9.45</v>
      </c>
      <c r="EV147" s="174">
        <v>10.87</v>
      </c>
      <c r="EW147" s="175">
        <v>1774.8</v>
      </c>
      <c r="EX147" s="175">
        <v>187.89</v>
      </c>
      <c r="EY147" s="175">
        <v>0</v>
      </c>
      <c r="EZ147" s="175">
        <v>13007.42</v>
      </c>
      <c r="FA147" s="176">
        <v>1428.17</v>
      </c>
      <c r="FB147" s="173">
        <v>8.76</v>
      </c>
      <c r="FC147" s="174">
        <v>10.62</v>
      </c>
      <c r="FD147" s="175">
        <v>1279.91</v>
      </c>
      <c r="FE147" s="175">
        <v>146.07</v>
      </c>
      <c r="FF147" s="175">
        <v>0</v>
      </c>
      <c r="FG147" s="175">
        <v>14287.32</v>
      </c>
      <c r="FH147" s="175">
        <v>1575.3</v>
      </c>
      <c r="FI147" s="185"/>
      <c r="FJ147" s="8"/>
      <c r="FK147" s="8"/>
      <c r="FL147" s="8"/>
      <c r="FM147" s="8"/>
      <c r="FN147" s="8"/>
      <c r="FO147" s="186"/>
      <c r="FP147" s="8"/>
      <c r="FQ147" s="182">
        <f t="shared" si="65"/>
        <v>11522.51</v>
      </c>
      <c r="FR147" s="175">
        <f t="shared" si="65"/>
        <v>1261.79</v>
      </c>
      <c r="FS147" s="174">
        <f t="shared" si="87"/>
        <v>9.131876144207832</v>
      </c>
      <c r="FT147" s="175">
        <f t="shared" si="88"/>
        <v>567.1798412698413</v>
      </c>
      <c r="FU147" s="183">
        <f t="shared" si="82"/>
        <v>2212.001380952381</v>
      </c>
      <c r="FV147" s="8"/>
      <c r="FW147" s="173">
        <v>8.8</v>
      </c>
      <c r="FX147" s="174">
        <v>10.59</v>
      </c>
      <c r="FY147" s="175">
        <v>2000.72</v>
      </c>
      <c r="FZ147" s="175">
        <v>227.39</v>
      </c>
      <c r="GA147" s="175">
        <v>0</v>
      </c>
      <c r="GB147" s="175">
        <v>16288.09</v>
      </c>
      <c r="GC147" s="176">
        <v>16296.07</v>
      </c>
      <c r="GD147" s="185"/>
      <c r="GE147" s="8"/>
      <c r="GF147" s="8"/>
      <c r="GG147" s="8"/>
      <c r="GH147" s="8"/>
      <c r="GI147" s="8"/>
      <c r="GJ147" s="8"/>
      <c r="GK147" s="173">
        <v>8.69</v>
      </c>
      <c r="GL147" s="174">
        <v>10.38</v>
      </c>
      <c r="GM147" s="175">
        <v>1989.8</v>
      </c>
      <c r="GN147" s="175">
        <v>229</v>
      </c>
      <c r="GO147" s="175">
        <v>0</v>
      </c>
      <c r="GP147" s="175">
        <v>18277.97</v>
      </c>
      <c r="GQ147" s="176">
        <v>2035.05</v>
      </c>
      <c r="GR147" s="173">
        <v>9.02</v>
      </c>
      <c r="GS147" s="174">
        <v>10.61</v>
      </c>
      <c r="GT147" s="175">
        <v>3370.39</v>
      </c>
      <c r="GU147" s="175">
        <v>373.67</v>
      </c>
      <c r="GV147" s="175">
        <v>0</v>
      </c>
      <c r="GW147" s="175">
        <v>19658.51</v>
      </c>
      <c r="GX147" s="175">
        <v>2180.44</v>
      </c>
      <c r="GY147" s="198">
        <v>9.51</v>
      </c>
      <c r="GZ147" s="199">
        <v>11.05</v>
      </c>
      <c r="HA147" s="200">
        <v>1301.18</v>
      </c>
      <c r="HB147" s="200">
        <v>136.89</v>
      </c>
      <c r="HC147" s="200">
        <v>0</v>
      </c>
      <c r="HD147" s="200">
        <v>20959.62</v>
      </c>
      <c r="HE147" s="201">
        <v>2318.08</v>
      </c>
      <c r="HF147" s="198">
        <v>8.82</v>
      </c>
      <c r="HG147" s="199">
        <v>9.98</v>
      </c>
      <c r="HH147" s="200">
        <v>575.65</v>
      </c>
      <c r="HI147" s="200">
        <v>65.25</v>
      </c>
      <c r="HJ147" s="200">
        <v>0</v>
      </c>
      <c r="HK147" s="200">
        <v>21535.32</v>
      </c>
      <c r="HL147" s="200">
        <v>2383.6</v>
      </c>
      <c r="HM147" s="208"/>
      <c r="HN147" s="209"/>
      <c r="HO147" s="8"/>
      <c r="HP147" s="8"/>
      <c r="HQ147" s="8"/>
      <c r="HR147" s="8"/>
      <c r="HS147" s="186"/>
      <c r="HT147" s="8"/>
      <c r="HU147" s="173">
        <f t="shared" si="83"/>
        <v>9.076</v>
      </c>
      <c r="HV147" s="174">
        <f t="shared" si="84"/>
        <v>10.559333333333333</v>
      </c>
      <c r="HW147" s="202">
        <f t="shared" si="85"/>
        <v>23524.25</v>
      </c>
      <c r="HX147" s="175">
        <f t="shared" si="85"/>
        <v>2597.9900000000002</v>
      </c>
      <c r="HY147" s="210">
        <f t="shared" si="74"/>
        <v>0.44063492063492077</v>
      </c>
      <c r="HZ147" s="175">
        <f t="shared" si="75"/>
        <v>1136.0179365079362</v>
      </c>
      <c r="IA147" s="183">
        <f t="shared" si="86"/>
        <v>4373.669055555554</v>
      </c>
      <c r="IB147" s="194"/>
      <c r="IC147" s="211">
        <f>FG147</f>
        <v>14287.32</v>
      </c>
      <c r="ID147" s="212">
        <f t="shared" si="76"/>
        <v>14286.51</v>
      </c>
      <c r="IE147" s="175">
        <f>FH147</f>
        <v>1575.3</v>
      </c>
      <c r="IF147" s="176">
        <f t="shared" si="77"/>
        <v>1565.79</v>
      </c>
      <c r="IG147" s="175"/>
      <c r="IH147" s="211">
        <f t="shared" si="78"/>
        <v>692.5285714285717</v>
      </c>
      <c r="II147" s="176">
        <f t="shared" si="79"/>
        <v>701.9100000000003</v>
      </c>
    </row>
    <row r="148" spans="1:243" s="171" customFormat="1" ht="12.75">
      <c r="A148" s="171" t="s">
        <v>45</v>
      </c>
      <c r="B148" s="172" t="s">
        <v>205</v>
      </c>
      <c r="C148" s="171">
        <v>6.3</v>
      </c>
      <c r="D148" s="173"/>
      <c r="E148" s="174"/>
      <c r="F148" s="175"/>
      <c r="G148" s="175"/>
      <c r="H148" s="175"/>
      <c r="I148" s="175"/>
      <c r="J148" s="176"/>
      <c r="K148" s="173"/>
      <c r="L148" s="174"/>
      <c r="M148" s="175"/>
      <c r="N148" s="175"/>
      <c r="O148" s="175"/>
      <c r="P148" s="175"/>
      <c r="Q148" s="176"/>
      <c r="R148" s="177"/>
      <c r="S148" s="2"/>
      <c r="T148" s="175"/>
      <c r="U148" s="175"/>
      <c r="V148" s="175"/>
      <c r="W148" s="175"/>
      <c r="X148" s="176"/>
      <c r="Y148" s="173"/>
      <c r="Z148" s="174"/>
      <c r="AA148" s="175"/>
      <c r="AB148" s="175"/>
      <c r="AC148" s="175"/>
      <c r="AD148" s="175"/>
      <c r="AE148" s="176"/>
      <c r="AF148" s="177"/>
      <c r="AG148" s="2"/>
      <c r="AH148" s="2"/>
      <c r="AI148" s="2"/>
      <c r="AJ148" s="2"/>
      <c r="AK148" s="2"/>
      <c r="AL148" s="178"/>
      <c r="AM148" s="173"/>
      <c r="AN148" s="174"/>
      <c r="AO148" s="175"/>
      <c r="AP148" s="175"/>
      <c r="AQ148" s="175"/>
      <c r="AR148" s="175"/>
      <c r="AS148" s="176"/>
      <c r="AT148" s="179">
        <v>8.58</v>
      </c>
      <c r="AU148" s="180">
        <v>9.18</v>
      </c>
      <c r="AV148" s="175">
        <v>1514.78</v>
      </c>
      <c r="AW148" s="175">
        <v>176.55</v>
      </c>
      <c r="AX148" s="175">
        <v>2323.11</v>
      </c>
      <c r="AY148" s="175">
        <v>1514.75</v>
      </c>
      <c r="AZ148" s="176">
        <v>177.6</v>
      </c>
      <c r="BA148" s="179">
        <v>9.01</v>
      </c>
      <c r="BB148" s="180">
        <v>9.62</v>
      </c>
      <c r="BC148" s="175">
        <v>1082</v>
      </c>
      <c r="BD148" s="175">
        <v>120</v>
      </c>
      <c r="BE148" s="175">
        <v>2566</v>
      </c>
      <c r="BF148" s="175">
        <v>2597</v>
      </c>
      <c r="BG148" s="176">
        <v>298</v>
      </c>
      <c r="BH148" s="179"/>
      <c r="BI148" s="180"/>
      <c r="BJ148" s="175"/>
      <c r="BK148" s="175"/>
      <c r="BL148" s="175"/>
      <c r="BM148" s="175"/>
      <c r="BN148" s="176"/>
      <c r="BO148" s="179"/>
      <c r="BP148" s="180"/>
      <c r="BQ148" s="175"/>
      <c r="BR148" s="175"/>
      <c r="BS148" s="175"/>
      <c r="BT148" s="175"/>
      <c r="BU148" s="175"/>
      <c r="BV148" s="179"/>
      <c r="BW148" s="180"/>
      <c r="BX148" s="175"/>
      <c r="BY148" s="175"/>
      <c r="BZ148" s="181"/>
      <c r="CA148" s="175"/>
      <c r="CB148" s="176"/>
      <c r="CC148" s="175"/>
      <c r="CD148" s="182">
        <f t="shared" si="73"/>
        <v>2596.7799999999997</v>
      </c>
      <c r="CE148" s="175">
        <f t="shared" si="73"/>
        <v>296.55</v>
      </c>
      <c r="CF148" s="174">
        <f t="shared" si="89"/>
        <v>8.756634631596695</v>
      </c>
      <c r="CG148" s="175">
        <f t="shared" si="80"/>
        <v>115.63730158730152</v>
      </c>
      <c r="CH148" s="183">
        <f t="shared" si="81"/>
        <v>439.4217460317458</v>
      </c>
      <c r="CI148" s="8"/>
      <c r="CJ148" s="179"/>
      <c r="CK148" s="180"/>
      <c r="CL148" s="175"/>
      <c r="CM148" s="175"/>
      <c r="CN148" s="181"/>
      <c r="CO148" s="175"/>
      <c r="CP148" s="176"/>
      <c r="CQ148" s="179">
        <v>8.49</v>
      </c>
      <c r="CR148" s="180">
        <v>9.38</v>
      </c>
      <c r="CS148" s="175">
        <v>1038.35</v>
      </c>
      <c r="CT148" s="175">
        <v>122.34</v>
      </c>
      <c r="CU148" s="181">
        <v>2317</v>
      </c>
      <c r="CV148" s="175">
        <v>1065.2</v>
      </c>
      <c r="CW148" s="176">
        <v>135.39</v>
      </c>
      <c r="CX148" s="179">
        <v>8.92</v>
      </c>
      <c r="CY148" s="180">
        <v>9.57</v>
      </c>
      <c r="CZ148" s="175">
        <v>1221.76</v>
      </c>
      <c r="DA148" s="175">
        <v>137.01</v>
      </c>
      <c r="DB148" s="175">
        <v>2272</v>
      </c>
      <c r="DC148" s="175">
        <v>2286.99</v>
      </c>
      <c r="DD148" s="176">
        <v>272.92</v>
      </c>
      <c r="DE148" s="173">
        <v>9.14</v>
      </c>
      <c r="DF148" s="174">
        <v>9.74</v>
      </c>
      <c r="DG148" s="175">
        <v>1007.66</v>
      </c>
      <c r="DH148" s="175">
        <v>110.2</v>
      </c>
      <c r="DI148" s="175">
        <v>1832</v>
      </c>
      <c r="DJ148" s="175">
        <v>3294.6</v>
      </c>
      <c r="DK148" s="176">
        <v>383.53</v>
      </c>
      <c r="DL148" s="173">
        <v>9.12</v>
      </c>
      <c r="DM148" s="174">
        <v>9.63</v>
      </c>
      <c r="DN148" s="175">
        <v>433.08</v>
      </c>
      <c r="DO148" s="175">
        <v>47.46</v>
      </c>
      <c r="DP148" s="175">
        <v>2466</v>
      </c>
      <c r="DQ148" s="175">
        <v>3727.67</v>
      </c>
      <c r="DR148" s="176">
        <v>431.39</v>
      </c>
      <c r="DS148" s="185"/>
      <c r="DT148" s="8"/>
      <c r="DU148" s="8"/>
      <c r="DV148" s="8"/>
      <c r="DW148" s="8"/>
      <c r="DX148" s="8"/>
      <c r="DY148" s="186"/>
      <c r="DZ148" s="185"/>
      <c r="EA148" s="8"/>
      <c r="EB148" s="8"/>
      <c r="EC148" s="8"/>
      <c r="ED148" s="8"/>
      <c r="EE148" s="8"/>
      <c r="EF148" s="186"/>
      <c r="EG148" s="173">
        <v>8.84</v>
      </c>
      <c r="EH148" s="174">
        <v>9.41</v>
      </c>
      <c r="EI148" s="175">
        <v>696.26</v>
      </c>
      <c r="EJ148" s="175">
        <v>78.79</v>
      </c>
      <c r="EK148" s="175">
        <v>2761</v>
      </c>
      <c r="EL148" s="175">
        <v>4423.87</v>
      </c>
      <c r="EM148" s="176">
        <v>510.43</v>
      </c>
      <c r="EN148" s="174">
        <v>8.75</v>
      </c>
      <c r="EO148" s="174">
        <v>9.29</v>
      </c>
      <c r="EP148" s="175">
        <v>1107.48</v>
      </c>
      <c r="EQ148" s="175">
        <v>126.53</v>
      </c>
      <c r="ER148" s="175">
        <v>0</v>
      </c>
      <c r="ES148" s="175">
        <v>5531.35</v>
      </c>
      <c r="ET148" s="175">
        <v>637.53</v>
      </c>
      <c r="EU148" s="173">
        <v>8.58</v>
      </c>
      <c r="EV148" s="174">
        <v>9.24</v>
      </c>
      <c r="EW148" s="175">
        <v>1080.91</v>
      </c>
      <c r="EX148" s="175">
        <v>126</v>
      </c>
      <c r="EY148" s="175">
        <v>0</v>
      </c>
      <c r="EZ148" s="175">
        <v>6612.27</v>
      </c>
      <c r="FA148" s="176">
        <v>764.01</v>
      </c>
      <c r="FB148" s="208"/>
      <c r="FC148" s="209"/>
      <c r="FD148" s="8"/>
      <c r="FE148" s="8"/>
      <c r="FF148" s="8"/>
      <c r="FG148" s="8"/>
      <c r="FH148" s="8"/>
      <c r="FI148" s="185"/>
      <c r="FJ148" s="8"/>
      <c r="FK148" s="8"/>
      <c r="FL148" s="8"/>
      <c r="FM148" s="8"/>
      <c r="FN148" s="8"/>
      <c r="FO148" s="186"/>
      <c r="FP148" s="8"/>
      <c r="FQ148" s="182">
        <f aca="true" t="shared" si="90" ref="FQ148:FR172">CL148+CS148+CZ148+DG148+DN148+DU148+EB148+EI148+EP148+EW148+FD148+FK148</f>
        <v>6585.5</v>
      </c>
      <c r="FR148" s="175">
        <f t="shared" si="90"/>
        <v>748.33</v>
      </c>
      <c r="FS148" s="174">
        <f t="shared" si="87"/>
        <v>8.800261916534149</v>
      </c>
      <c r="FT148" s="175">
        <f t="shared" si="88"/>
        <v>296.9874603174602</v>
      </c>
      <c r="FU148" s="183">
        <f t="shared" si="82"/>
        <v>1158.2510952380949</v>
      </c>
      <c r="FV148" s="8"/>
      <c r="FW148" s="185"/>
      <c r="FX148" s="8"/>
      <c r="FY148" s="8"/>
      <c r="FZ148" s="8"/>
      <c r="GA148" s="8"/>
      <c r="GB148" s="8"/>
      <c r="GC148" s="186"/>
      <c r="GD148" s="185"/>
      <c r="GE148" s="8"/>
      <c r="GF148" s="8"/>
      <c r="GG148" s="8"/>
      <c r="GH148" s="8"/>
      <c r="GI148" s="8"/>
      <c r="GJ148" s="8"/>
      <c r="GK148" s="173">
        <v>8.34</v>
      </c>
      <c r="GL148" s="174">
        <v>9.49</v>
      </c>
      <c r="GM148" s="175">
        <v>719.59</v>
      </c>
      <c r="GN148" s="175">
        <v>86.25</v>
      </c>
      <c r="GO148" s="175">
        <v>0</v>
      </c>
      <c r="GP148" s="175">
        <v>11366.82</v>
      </c>
      <c r="GQ148" s="176">
        <v>1331.38</v>
      </c>
      <c r="GR148" s="173">
        <v>9.1</v>
      </c>
      <c r="GS148" s="174">
        <v>9.85</v>
      </c>
      <c r="GT148" s="175">
        <v>1086.96</v>
      </c>
      <c r="GU148" s="175">
        <v>119.42</v>
      </c>
      <c r="GV148" s="175">
        <v>0</v>
      </c>
      <c r="GW148" s="175">
        <v>12453.75</v>
      </c>
      <c r="GX148" s="175">
        <v>1451.36</v>
      </c>
      <c r="GY148" s="198">
        <v>9.29</v>
      </c>
      <c r="GZ148" s="199">
        <v>9.91</v>
      </c>
      <c r="HA148" s="200">
        <v>957.27</v>
      </c>
      <c r="HB148" s="200">
        <v>103.03</v>
      </c>
      <c r="HC148" s="200">
        <v>0</v>
      </c>
      <c r="HD148" s="200">
        <v>13411.04</v>
      </c>
      <c r="HE148" s="201">
        <v>1554.82</v>
      </c>
      <c r="HF148" s="198">
        <v>9.05</v>
      </c>
      <c r="HG148" s="199">
        <v>9.84</v>
      </c>
      <c r="HH148" s="200">
        <v>551.43</v>
      </c>
      <c r="HI148" s="200">
        <v>60.96</v>
      </c>
      <c r="HJ148" s="200">
        <v>0</v>
      </c>
      <c r="HK148" s="200">
        <v>13962.45</v>
      </c>
      <c r="HL148" s="200">
        <v>1616.01</v>
      </c>
      <c r="HM148" s="208"/>
      <c r="HN148" s="209"/>
      <c r="HO148" s="8"/>
      <c r="HP148" s="8"/>
      <c r="HQ148" s="8"/>
      <c r="HR148" s="8"/>
      <c r="HS148" s="186"/>
      <c r="HT148" s="8"/>
      <c r="HU148" s="173">
        <f t="shared" si="83"/>
        <v>8.862307692307693</v>
      </c>
      <c r="HV148" s="174">
        <f t="shared" si="84"/>
        <v>9.55</v>
      </c>
      <c r="HW148" s="202">
        <f t="shared" si="85"/>
        <v>12497.53</v>
      </c>
      <c r="HX148" s="175">
        <f t="shared" si="85"/>
        <v>1414.54</v>
      </c>
      <c r="HY148" s="210">
        <f t="shared" si="74"/>
        <v>0.40671550671550694</v>
      </c>
      <c r="HZ148" s="175">
        <f t="shared" si="75"/>
        <v>569.1949206349209</v>
      </c>
      <c r="IA148" s="183">
        <f t="shared" si="86"/>
        <v>2191.4004444444454</v>
      </c>
      <c r="IB148" s="194"/>
      <c r="IC148" s="211">
        <f>EZ148</f>
        <v>6612.27</v>
      </c>
      <c r="ID148" s="212">
        <f t="shared" si="76"/>
        <v>9182.28</v>
      </c>
      <c r="IE148" s="175">
        <f>FA148</f>
        <v>764.01</v>
      </c>
      <c r="IF148" s="176">
        <f t="shared" si="77"/>
        <v>1044.88</v>
      </c>
      <c r="IG148" s="8"/>
      <c r="IH148" s="211">
        <f t="shared" si="78"/>
        <v>285.55666666666684</v>
      </c>
      <c r="II148" s="176">
        <f t="shared" si="79"/>
        <v>412.62476190476195</v>
      </c>
    </row>
    <row r="149" spans="1:243" s="171" customFormat="1" ht="12.75">
      <c r="A149" s="171" t="s">
        <v>45</v>
      </c>
      <c r="B149" s="172" t="s">
        <v>206</v>
      </c>
      <c r="C149" s="171">
        <v>6.3</v>
      </c>
      <c r="D149" s="173"/>
      <c r="E149" s="174"/>
      <c r="F149" s="175"/>
      <c r="G149" s="175"/>
      <c r="H149" s="175"/>
      <c r="I149" s="175"/>
      <c r="J149" s="176"/>
      <c r="K149" s="173"/>
      <c r="L149" s="174"/>
      <c r="M149" s="175"/>
      <c r="N149" s="175"/>
      <c r="O149" s="175"/>
      <c r="P149" s="175"/>
      <c r="Q149" s="176"/>
      <c r="R149" s="177"/>
      <c r="S149" s="2"/>
      <c r="T149" s="175"/>
      <c r="U149" s="175"/>
      <c r="V149" s="175"/>
      <c r="W149" s="175"/>
      <c r="X149" s="176"/>
      <c r="Y149" s="173"/>
      <c r="Z149" s="174"/>
      <c r="AA149" s="175"/>
      <c r="AB149" s="175"/>
      <c r="AC149" s="175"/>
      <c r="AD149" s="175"/>
      <c r="AE149" s="176"/>
      <c r="AF149" s="177"/>
      <c r="AG149" s="2"/>
      <c r="AH149" s="2"/>
      <c r="AI149" s="2"/>
      <c r="AJ149" s="2"/>
      <c r="AK149" s="2"/>
      <c r="AL149" s="178"/>
      <c r="AM149" s="173"/>
      <c r="AN149" s="174"/>
      <c r="AO149" s="175"/>
      <c r="AP149" s="175"/>
      <c r="AQ149" s="175"/>
      <c r="AR149" s="175"/>
      <c r="AS149" s="176"/>
      <c r="AT149" s="179">
        <v>10.22</v>
      </c>
      <c r="AU149" s="180">
        <v>11.08</v>
      </c>
      <c r="AV149" s="175">
        <v>3155.73</v>
      </c>
      <c r="AW149" s="175">
        <v>308.82</v>
      </c>
      <c r="AX149" s="175">
        <v>1738.43</v>
      </c>
      <c r="AY149" s="175">
        <v>3155.68</v>
      </c>
      <c r="AZ149" s="176">
        <v>310.22</v>
      </c>
      <c r="BA149" s="179">
        <v>10.69</v>
      </c>
      <c r="BB149" s="180">
        <v>11.48</v>
      </c>
      <c r="BC149" s="175">
        <v>3355</v>
      </c>
      <c r="BD149" s="175">
        <v>313</v>
      </c>
      <c r="BE149" s="175">
        <v>1535</v>
      </c>
      <c r="BF149" s="175">
        <v>6511</v>
      </c>
      <c r="BG149" s="176">
        <v>625</v>
      </c>
      <c r="BH149" s="179">
        <v>10.4</v>
      </c>
      <c r="BI149" s="180">
        <v>11.18</v>
      </c>
      <c r="BJ149" s="175">
        <v>1855</v>
      </c>
      <c r="BK149" s="175">
        <v>178</v>
      </c>
      <c r="BL149" s="175">
        <v>1597</v>
      </c>
      <c r="BM149" s="175">
        <v>8367</v>
      </c>
      <c r="BN149" s="176">
        <v>804</v>
      </c>
      <c r="BO149" s="179">
        <v>10.5</v>
      </c>
      <c r="BP149" s="180">
        <v>11.36</v>
      </c>
      <c r="BQ149" s="175">
        <v>2390</v>
      </c>
      <c r="BR149" s="175">
        <v>227</v>
      </c>
      <c r="BS149" s="175">
        <v>1556</v>
      </c>
      <c r="BT149" s="175">
        <v>10757</v>
      </c>
      <c r="BU149" s="175">
        <v>1033</v>
      </c>
      <c r="BV149" s="179">
        <v>10.5</v>
      </c>
      <c r="BW149" s="180">
        <v>11.51</v>
      </c>
      <c r="BX149" s="175">
        <v>2113</v>
      </c>
      <c r="BY149" s="175">
        <v>201</v>
      </c>
      <c r="BZ149" s="181">
        <v>1433</v>
      </c>
      <c r="CA149" s="175">
        <v>12871</v>
      </c>
      <c r="CB149" s="176">
        <v>1235</v>
      </c>
      <c r="CC149" s="175"/>
      <c r="CD149" s="182">
        <f t="shared" si="73"/>
        <v>12868.73</v>
      </c>
      <c r="CE149" s="175">
        <f t="shared" si="73"/>
        <v>1227.82</v>
      </c>
      <c r="CF149" s="174">
        <f t="shared" si="89"/>
        <v>10.480958120897201</v>
      </c>
      <c r="CG149" s="175">
        <f t="shared" si="80"/>
        <v>814.8355555555556</v>
      </c>
      <c r="CH149" s="183">
        <f t="shared" si="81"/>
        <v>3096.3751111111114</v>
      </c>
      <c r="CI149" s="8"/>
      <c r="CJ149" s="179">
        <v>10.21</v>
      </c>
      <c r="CK149" s="180">
        <v>11.38</v>
      </c>
      <c r="CL149" s="175">
        <v>2324.13</v>
      </c>
      <c r="CM149" s="175">
        <v>227.69</v>
      </c>
      <c r="CN149" s="181">
        <v>1526.59</v>
      </c>
      <c r="CO149" s="175">
        <v>15195.1</v>
      </c>
      <c r="CP149" s="176">
        <v>1464.71</v>
      </c>
      <c r="CQ149" s="179">
        <v>10.36</v>
      </c>
      <c r="CR149" s="180">
        <v>11.37</v>
      </c>
      <c r="CS149" s="175">
        <v>2774</v>
      </c>
      <c r="CT149" s="175">
        <v>267.7</v>
      </c>
      <c r="CU149" s="181">
        <v>1553</v>
      </c>
      <c r="CV149" s="175">
        <v>17969.46</v>
      </c>
      <c r="CW149" s="176">
        <v>1733.78</v>
      </c>
      <c r="CX149" s="252"/>
      <c r="CY149" s="253"/>
      <c r="CZ149" s="254"/>
      <c r="DA149" s="254"/>
      <c r="DB149" s="254"/>
      <c r="DC149" s="254"/>
      <c r="DD149" s="255"/>
      <c r="DE149" s="173">
        <v>10.46</v>
      </c>
      <c r="DF149" s="174">
        <v>11.26</v>
      </c>
      <c r="DG149" s="175">
        <v>4920.18</v>
      </c>
      <c r="DH149" s="175">
        <v>470.21</v>
      </c>
      <c r="DI149" s="175">
        <v>1644</v>
      </c>
      <c r="DJ149" s="175">
        <v>22889.62</v>
      </c>
      <c r="DK149" s="176">
        <v>2206.05</v>
      </c>
      <c r="DL149" s="208"/>
      <c r="DM149" s="209"/>
      <c r="DN149" s="209"/>
      <c r="DO149" s="209"/>
      <c r="DP149" s="8"/>
      <c r="DQ149" s="8"/>
      <c r="DR149" s="186"/>
      <c r="DS149" s="185"/>
      <c r="DT149" s="8"/>
      <c r="DU149" s="8"/>
      <c r="DV149" s="8"/>
      <c r="DW149" s="8"/>
      <c r="DX149" s="8"/>
      <c r="DY149" s="186"/>
      <c r="DZ149" s="185"/>
      <c r="EA149" s="8"/>
      <c r="EB149" s="8"/>
      <c r="EC149" s="8"/>
      <c r="ED149" s="8"/>
      <c r="EE149" s="8"/>
      <c r="EF149" s="186"/>
      <c r="EG149" s="173">
        <v>9.99</v>
      </c>
      <c r="EH149" s="174">
        <v>11.36</v>
      </c>
      <c r="EI149" s="175">
        <v>2803.47</v>
      </c>
      <c r="EJ149" s="175">
        <v>280.67</v>
      </c>
      <c r="EK149" s="175">
        <v>2048</v>
      </c>
      <c r="EL149" s="175">
        <v>25692.98</v>
      </c>
      <c r="EM149" s="176">
        <v>2488.14</v>
      </c>
      <c r="EN149" s="174">
        <v>10.54</v>
      </c>
      <c r="EO149" s="174">
        <v>11.52</v>
      </c>
      <c r="EP149" s="175">
        <v>3367.65</v>
      </c>
      <c r="EQ149" s="175">
        <v>319.6</v>
      </c>
      <c r="ER149" s="175">
        <v>0</v>
      </c>
      <c r="ES149" s="175">
        <v>29060.59</v>
      </c>
      <c r="ET149" s="175">
        <v>2809.24</v>
      </c>
      <c r="EU149" s="173">
        <v>10.53</v>
      </c>
      <c r="EV149" s="174">
        <v>11.64</v>
      </c>
      <c r="EW149" s="175">
        <v>2818.65</v>
      </c>
      <c r="EX149" s="175">
        <v>267.53</v>
      </c>
      <c r="EY149" s="175">
        <v>0</v>
      </c>
      <c r="EZ149" s="175">
        <v>31879.19</v>
      </c>
      <c r="FA149" s="176">
        <v>3077.98</v>
      </c>
      <c r="FB149" s="173">
        <v>10.19</v>
      </c>
      <c r="FC149" s="174">
        <v>11.51</v>
      </c>
      <c r="FD149" s="175">
        <v>2707.68</v>
      </c>
      <c r="FE149" s="175">
        <v>265.64</v>
      </c>
      <c r="FF149" s="175">
        <v>0</v>
      </c>
      <c r="FG149" s="175">
        <v>34586.83</v>
      </c>
      <c r="FH149" s="175">
        <v>3345.1</v>
      </c>
      <c r="FI149" s="185"/>
      <c r="FJ149" s="8"/>
      <c r="FK149" s="8"/>
      <c r="FL149" s="8"/>
      <c r="FM149" s="8"/>
      <c r="FN149" s="8"/>
      <c r="FO149" s="186"/>
      <c r="FP149" s="8"/>
      <c r="FQ149" s="182">
        <f t="shared" si="90"/>
        <v>21715.760000000002</v>
      </c>
      <c r="FR149" s="175">
        <f t="shared" si="90"/>
        <v>2099.04</v>
      </c>
      <c r="FS149" s="174">
        <f t="shared" si="87"/>
        <v>10.345567497522678</v>
      </c>
      <c r="FT149" s="175">
        <f t="shared" si="88"/>
        <v>1347.906031746032</v>
      </c>
      <c r="FU149" s="183">
        <f t="shared" si="82"/>
        <v>5256.833523809525</v>
      </c>
      <c r="FV149" s="8"/>
      <c r="FW149" s="173">
        <v>9.95</v>
      </c>
      <c r="FX149" s="174">
        <v>11.17</v>
      </c>
      <c r="FY149" s="175">
        <v>4097.11</v>
      </c>
      <c r="FZ149" s="175">
        <v>411.75</v>
      </c>
      <c r="GA149" s="175">
        <v>0</v>
      </c>
      <c r="GB149" s="175">
        <v>38683.86</v>
      </c>
      <c r="GC149" s="176">
        <v>3759.44</v>
      </c>
      <c r="GD149" s="173">
        <v>9.99</v>
      </c>
      <c r="GE149" s="174">
        <v>11.25</v>
      </c>
      <c r="GF149" s="175">
        <v>2403.25</v>
      </c>
      <c r="GG149" s="175">
        <v>240.68</v>
      </c>
      <c r="GH149" s="175"/>
      <c r="GI149" s="175">
        <v>41087.12</v>
      </c>
      <c r="GJ149" s="175">
        <v>4001.41</v>
      </c>
      <c r="GK149" s="173">
        <v>10.27</v>
      </c>
      <c r="GL149" s="174">
        <v>11.49</v>
      </c>
      <c r="GM149" s="175">
        <v>2217.25</v>
      </c>
      <c r="GN149" s="175">
        <v>215.93</v>
      </c>
      <c r="GO149" s="175">
        <v>0</v>
      </c>
      <c r="GP149" s="175">
        <v>43304.34</v>
      </c>
      <c r="GQ149" s="176">
        <v>4218.54</v>
      </c>
      <c r="GR149" s="173">
        <v>10.61</v>
      </c>
      <c r="GS149" s="174">
        <v>11.71</v>
      </c>
      <c r="GT149" s="175">
        <v>2614.23</v>
      </c>
      <c r="GU149" s="175">
        <v>246.47</v>
      </c>
      <c r="GV149" s="175">
        <v>0</v>
      </c>
      <c r="GW149" s="175">
        <v>45918.54</v>
      </c>
      <c r="GX149" s="175">
        <v>4466.52</v>
      </c>
      <c r="GY149" s="198">
        <v>10.96</v>
      </c>
      <c r="GZ149" s="199">
        <v>11.94</v>
      </c>
      <c r="HA149" s="200">
        <v>2418</v>
      </c>
      <c r="HB149" s="200">
        <v>220.56</v>
      </c>
      <c r="HC149" s="200">
        <v>0</v>
      </c>
      <c r="HD149" s="200">
        <v>48336.58</v>
      </c>
      <c r="HE149" s="201">
        <v>4688.21</v>
      </c>
      <c r="HF149" s="198">
        <v>10.3</v>
      </c>
      <c r="HG149" s="199">
        <v>11.61</v>
      </c>
      <c r="HH149" s="200">
        <v>1872.43</v>
      </c>
      <c r="HI149" s="200">
        <v>181.74</v>
      </c>
      <c r="HJ149" s="200">
        <v>0</v>
      </c>
      <c r="HK149" s="200">
        <v>50208.89</v>
      </c>
      <c r="HL149" s="200">
        <v>4874.88</v>
      </c>
      <c r="HM149" s="208"/>
      <c r="HN149" s="209"/>
      <c r="HO149" s="8"/>
      <c r="HP149" s="8"/>
      <c r="HQ149" s="8"/>
      <c r="HR149" s="8"/>
      <c r="HS149" s="186"/>
      <c r="HT149" s="8"/>
      <c r="HU149" s="173">
        <f t="shared" si="83"/>
        <v>10.370555555555555</v>
      </c>
      <c r="HV149" s="174">
        <f t="shared" si="84"/>
        <v>11.434444444444445</v>
      </c>
      <c r="HW149" s="202">
        <f t="shared" si="85"/>
        <v>50206.76000000001</v>
      </c>
      <c r="HX149" s="175">
        <f t="shared" si="85"/>
        <v>4843.99</v>
      </c>
      <c r="HY149" s="210">
        <f t="shared" si="74"/>
        <v>0.6461199294532627</v>
      </c>
      <c r="HZ149" s="175">
        <f t="shared" si="75"/>
        <v>3125.336984126986</v>
      </c>
      <c r="IA149" s="183">
        <f t="shared" si="86"/>
        <v>12032.547388888896</v>
      </c>
      <c r="IB149" s="194"/>
      <c r="IC149" s="211">
        <f>FG149</f>
        <v>34586.83</v>
      </c>
      <c r="ID149" s="212">
        <f t="shared" si="76"/>
        <v>34584.49</v>
      </c>
      <c r="IE149" s="175">
        <f>FH149</f>
        <v>3345.1</v>
      </c>
      <c r="IF149" s="176">
        <f t="shared" si="77"/>
        <v>3326.86</v>
      </c>
      <c r="IG149" s="175"/>
      <c r="IH149" s="211">
        <f t="shared" si="78"/>
        <v>2144.8730158730164</v>
      </c>
      <c r="II149" s="176">
        <f t="shared" si="79"/>
        <v>2162.7415873015866</v>
      </c>
    </row>
    <row r="150" spans="1:243" s="171" customFormat="1" ht="12.75">
      <c r="A150" s="171" t="s">
        <v>45</v>
      </c>
      <c r="B150" s="172" t="s">
        <v>207</v>
      </c>
      <c r="C150" s="171">
        <v>6.3</v>
      </c>
      <c r="D150" s="173"/>
      <c r="E150" s="174"/>
      <c r="F150" s="175"/>
      <c r="G150" s="175"/>
      <c r="H150" s="175"/>
      <c r="I150" s="175"/>
      <c r="J150" s="176"/>
      <c r="K150" s="173"/>
      <c r="L150" s="174"/>
      <c r="M150" s="175"/>
      <c r="N150" s="175"/>
      <c r="O150" s="175"/>
      <c r="P150" s="175"/>
      <c r="Q150" s="176"/>
      <c r="R150" s="177"/>
      <c r="S150" s="2"/>
      <c r="T150" s="175"/>
      <c r="U150" s="175"/>
      <c r="V150" s="175"/>
      <c r="W150" s="175"/>
      <c r="X150" s="176"/>
      <c r="Y150" s="173"/>
      <c r="Z150" s="174"/>
      <c r="AA150" s="175"/>
      <c r="AB150" s="175"/>
      <c r="AC150" s="175"/>
      <c r="AD150" s="175"/>
      <c r="AE150" s="176"/>
      <c r="AF150" s="177"/>
      <c r="AG150" s="2"/>
      <c r="AH150" s="2"/>
      <c r="AI150" s="2"/>
      <c r="AJ150" s="2"/>
      <c r="AK150" s="2"/>
      <c r="AL150" s="178"/>
      <c r="AM150" s="173"/>
      <c r="AN150" s="174"/>
      <c r="AO150" s="175"/>
      <c r="AP150" s="175"/>
      <c r="AQ150" s="175"/>
      <c r="AR150" s="175"/>
      <c r="AS150" s="176"/>
      <c r="AT150" s="179"/>
      <c r="AU150" s="180"/>
      <c r="AV150" s="175"/>
      <c r="AW150" s="175"/>
      <c r="AX150" s="175"/>
      <c r="AY150" s="175"/>
      <c r="AZ150" s="176"/>
      <c r="BA150" s="179">
        <v>8.33</v>
      </c>
      <c r="BB150" s="180">
        <v>9.11</v>
      </c>
      <c r="BC150" s="175">
        <v>1621</v>
      </c>
      <c r="BD150" s="175">
        <v>194</v>
      </c>
      <c r="BE150" s="175">
        <v>2176</v>
      </c>
      <c r="BF150" s="175">
        <v>1621</v>
      </c>
      <c r="BG150" s="176">
        <v>195</v>
      </c>
      <c r="BH150" s="179">
        <v>8.97</v>
      </c>
      <c r="BI150" s="180">
        <v>9.58</v>
      </c>
      <c r="BJ150" s="175">
        <v>1440</v>
      </c>
      <c r="BK150" s="175">
        <v>160</v>
      </c>
      <c r="BL150" s="175">
        <v>1836</v>
      </c>
      <c r="BM150" s="175">
        <v>3062</v>
      </c>
      <c r="BN150" s="176">
        <v>356</v>
      </c>
      <c r="BO150" s="179">
        <v>9.16</v>
      </c>
      <c r="BP150" s="180">
        <v>9.69</v>
      </c>
      <c r="BQ150" s="175">
        <v>1890</v>
      </c>
      <c r="BR150" s="175">
        <v>206</v>
      </c>
      <c r="BS150" s="175">
        <v>1520</v>
      </c>
      <c r="BT150" s="175">
        <v>4952</v>
      </c>
      <c r="BU150" s="175">
        <v>563</v>
      </c>
      <c r="BV150" s="179">
        <v>8.84</v>
      </c>
      <c r="BW150" s="180">
        <v>9.56</v>
      </c>
      <c r="BX150" s="175">
        <v>1832</v>
      </c>
      <c r="BY150" s="175">
        <v>207</v>
      </c>
      <c r="BZ150" s="181">
        <v>1785</v>
      </c>
      <c r="CA150" s="175">
        <v>6785</v>
      </c>
      <c r="CB150" s="176">
        <v>772</v>
      </c>
      <c r="CC150" s="175"/>
      <c r="CD150" s="182">
        <f t="shared" si="73"/>
        <v>6783</v>
      </c>
      <c r="CE150" s="175">
        <f t="shared" si="73"/>
        <v>767</v>
      </c>
      <c r="CF150" s="174">
        <f t="shared" si="89"/>
        <v>8.843546284224251</v>
      </c>
      <c r="CG150" s="175">
        <f t="shared" si="80"/>
        <v>309.66666666666674</v>
      </c>
      <c r="CH150" s="183">
        <f t="shared" si="81"/>
        <v>1176.7333333333336</v>
      </c>
      <c r="CI150" s="8"/>
      <c r="CJ150" s="179">
        <v>8.28</v>
      </c>
      <c r="CK150" s="180">
        <v>9.29</v>
      </c>
      <c r="CL150" s="175">
        <v>675.81</v>
      </c>
      <c r="CM150" s="175">
        <v>81.61</v>
      </c>
      <c r="CN150" s="181">
        <v>2013.88</v>
      </c>
      <c r="CO150" s="175">
        <v>7460.88</v>
      </c>
      <c r="CP150" s="176">
        <v>854.03</v>
      </c>
      <c r="CQ150" s="179">
        <v>8.13</v>
      </c>
      <c r="CR150" s="180">
        <v>8.75</v>
      </c>
      <c r="CS150" s="175">
        <v>999.5</v>
      </c>
      <c r="CT150" s="175">
        <v>122.8</v>
      </c>
      <c r="CU150" s="181">
        <v>2375</v>
      </c>
      <c r="CV150" s="175">
        <v>8460.4</v>
      </c>
      <c r="CW150" s="176">
        <v>977.4</v>
      </c>
      <c r="CX150" s="179">
        <v>8.96</v>
      </c>
      <c r="CY150" s="180">
        <v>9.52</v>
      </c>
      <c r="CZ150" s="175">
        <v>1214.36</v>
      </c>
      <c r="DA150" s="175">
        <v>135.56</v>
      </c>
      <c r="DB150" s="175">
        <v>2067</v>
      </c>
      <c r="DC150" s="175">
        <v>9674.8</v>
      </c>
      <c r="DD150" s="176">
        <v>1113.44</v>
      </c>
      <c r="DE150" s="173">
        <v>9.03</v>
      </c>
      <c r="DF150" s="174">
        <v>9.51</v>
      </c>
      <c r="DG150" s="175">
        <v>1303.46</v>
      </c>
      <c r="DH150" s="175">
        <v>144.27</v>
      </c>
      <c r="DI150" s="175">
        <v>1771</v>
      </c>
      <c r="DJ150" s="175">
        <v>10978.21</v>
      </c>
      <c r="DK150" s="176">
        <v>1258.17</v>
      </c>
      <c r="DL150" s="173">
        <v>8.7</v>
      </c>
      <c r="DM150" s="174">
        <v>9.42</v>
      </c>
      <c r="DN150" s="175">
        <v>410.43</v>
      </c>
      <c r="DO150" s="175">
        <v>47.15</v>
      </c>
      <c r="DP150" s="175">
        <v>2014</v>
      </c>
      <c r="DQ150" s="175">
        <v>11388.63</v>
      </c>
      <c r="DR150" s="176">
        <v>1305.67</v>
      </c>
      <c r="DS150" s="185"/>
      <c r="DT150" s="8"/>
      <c r="DU150" s="8"/>
      <c r="DV150" s="8"/>
      <c r="DW150" s="8"/>
      <c r="DX150" s="8"/>
      <c r="DY150" s="186"/>
      <c r="DZ150" s="185"/>
      <c r="EA150" s="8"/>
      <c r="EB150" s="8"/>
      <c r="EC150" s="8"/>
      <c r="ED150" s="8"/>
      <c r="EE150" s="8"/>
      <c r="EF150" s="186"/>
      <c r="EG150" s="173">
        <v>8.15</v>
      </c>
      <c r="EH150" s="174">
        <v>9.31</v>
      </c>
      <c r="EI150" s="175">
        <v>832.17</v>
      </c>
      <c r="EJ150" s="175">
        <v>102.09</v>
      </c>
      <c r="EK150" s="175">
        <v>2942</v>
      </c>
      <c r="EL150" s="175">
        <v>12220.75</v>
      </c>
      <c r="EM150" s="176">
        <v>1408.37</v>
      </c>
      <c r="EN150" s="174">
        <v>9.19</v>
      </c>
      <c r="EO150" s="174">
        <v>9.74</v>
      </c>
      <c r="EP150" s="175">
        <v>1444.57</v>
      </c>
      <c r="EQ150" s="175">
        <v>157.2</v>
      </c>
      <c r="ER150" s="175">
        <v>0</v>
      </c>
      <c r="ES150" s="175">
        <v>13665.24</v>
      </c>
      <c r="ET150" s="175">
        <v>1566.15</v>
      </c>
      <c r="EU150" s="173">
        <v>9.35</v>
      </c>
      <c r="EV150" s="174">
        <v>9.82</v>
      </c>
      <c r="EW150" s="175">
        <v>1445.62</v>
      </c>
      <c r="EX150" s="175">
        <v>154.54</v>
      </c>
      <c r="EY150" s="175">
        <v>0</v>
      </c>
      <c r="EZ150" s="175">
        <v>15110.82</v>
      </c>
      <c r="FA150" s="176">
        <v>1721.28</v>
      </c>
      <c r="FB150" s="173">
        <v>8.3</v>
      </c>
      <c r="FC150" s="174">
        <v>9.39</v>
      </c>
      <c r="FD150" s="175">
        <v>1149.96</v>
      </c>
      <c r="FE150" s="175">
        <v>138.47</v>
      </c>
      <c r="FF150" s="175">
        <v>0</v>
      </c>
      <c r="FG150" s="175">
        <v>16260.79</v>
      </c>
      <c r="FH150" s="175">
        <v>1860.42</v>
      </c>
      <c r="FI150" s="185"/>
      <c r="FJ150" s="8"/>
      <c r="FK150" s="8"/>
      <c r="FL150" s="8"/>
      <c r="FM150" s="8"/>
      <c r="FN150" s="8"/>
      <c r="FO150" s="186"/>
      <c r="FP150" s="8"/>
      <c r="FQ150" s="182">
        <f t="shared" si="90"/>
        <v>9475.880000000001</v>
      </c>
      <c r="FR150" s="175">
        <f t="shared" si="90"/>
        <v>1083.69</v>
      </c>
      <c r="FS150" s="174">
        <f t="shared" si="87"/>
        <v>8.744087331247867</v>
      </c>
      <c r="FT150" s="175">
        <f t="shared" si="88"/>
        <v>420.4179365079367</v>
      </c>
      <c r="FU150" s="183">
        <f t="shared" si="82"/>
        <v>1639.629952380953</v>
      </c>
      <c r="FV150" s="8"/>
      <c r="FW150" s="173">
        <v>8.46</v>
      </c>
      <c r="FX150" s="174">
        <v>9.53</v>
      </c>
      <c r="FY150" s="175">
        <v>2132.09</v>
      </c>
      <c r="FZ150" s="175">
        <v>252</v>
      </c>
      <c r="GA150" s="175">
        <v>0</v>
      </c>
      <c r="GB150" s="175">
        <v>18392.83</v>
      </c>
      <c r="GC150" s="176">
        <v>2113.63</v>
      </c>
      <c r="GD150" s="173">
        <v>8.28</v>
      </c>
      <c r="GE150" s="174">
        <v>9.66</v>
      </c>
      <c r="GF150" s="175">
        <v>926.04</v>
      </c>
      <c r="GG150" s="175">
        <v>111.83</v>
      </c>
      <c r="GH150" s="175"/>
      <c r="GI150" s="175">
        <v>19318.9</v>
      </c>
      <c r="GJ150" s="175">
        <v>2226.06</v>
      </c>
      <c r="GK150" s="173">
        <v>8.79</v>
      </c>
      <c r="GL150" s="174">
        <v>9.61</v>
      </c>
      <c r="GM150" s="175">
        <v>1153.14</v>
      </c>
      <c r="GN150" s="175">
        <v>131.24</v>
      </c>
      <c r="GO150" s="175">
        <v>0</v>
      </c>
      <c r="GP150" s="175">
        <v>20472.05</v>
      </c>
      <c r="GQ150" s="176">
        <v>2357.76</v>
      </c>
      <c r="GR150" s="173">
        <v>8.95</v>
      </c>
      <c r="GS150" s="174">
        <v>9.79</v>
      </c>
      <c r="GT150" s="175">
        <v>1119.2</v>
      </c>
      <c r="GU150" s="175">
        <v>124.99</v>
      </c>
      <c r="GV150" s="175">
        <v>0</v>
      </c>
      <c r="GW150" s="175">
        <v>21591.19</v>
      </c>
      <c r="GX150" s="175">
        <v>2483.45</v>
      </c>
      <c r="GY150" s="198">
        <v>9.73</v>
      </c>
      <c r="GZ150" s="199">
        <v>10.27</v>
      </c>
      <c r="HA150" s="200">
        <v>1266.23</v>
      </c>
      <c r="HB150" s="200">
        <v>130.19</v>
      </c>
      <c r="HC150" s="200">
        <v>0</v>
      </c>
      <c r="HD150" s="200">
        <v>22857.39</v>
      </c>
      <c r="HE150" s="201">
        <v>2613.9</v>
      </c>
      <c r="HF150" s="198">
        <v>8.58</v>
      </c>
      <c r="HG150" s="199">
        <v>10.08</v>
      </c>
      <c r="HH150" s="200">
        <v>720.21</v>
      </c>
      <c r="HI150" s="200">
        <v>83.91</v>
      </c>
      <c r="HJ150" s="200">
        <v>0</v>
      </c>
      <c r="HK150" s="200">
        <v>23577.53</v>
      </c>
      <c r="HL150" s="200">
        <v>2698.3</v>
      </c>
      <c r="HM150" s="208"/>
      <c r="HN150" s="209"/>
      <c r="HO150" s="8"/>
      <c r="HP150" s="8"/>
      <c r="HQ150" s="8"/>
      <c r="HR150" s="8"/>
      <c r="HS150" s="186"/>
      <c r="HT150" s="8"/>
      <c r="HU150" s="173">
        <f t="shared" si="83"/>
        <v>8.746315789473684</v>
      </c>
      <c r="HV150" s="174">
        <f t="shared" si="84"/>
        <v>9.559473684210525</v>
      </c>
      <c r="HW150" s="202">
        <f t="shared" si="85"/>
        <v>23575.790000000005</v>
      </c>
      <c r="HX150" s="175">
        <f t="shared" si="85"/>
        <v>2684.85</v>
      </c>
      <c r="HY150" s="210">
        <f t="shared" si="74"/>
        <v>0.38830409356725143</v>
      </c>
      <c r="HZ150" s="175">
        <f t="shared" si="75"/>
        <v>1057.3388888888899</v>
      </c>
      <c r="IA150" s="183">
        <f t="shared" si="86"/>
        <v>4070.754722222226</v>
      </c>
      <c r="IB150" s="194"/>
      <c r="IC150" s="211">
        <f>FG150</f>
        <v>16260.79</v>
      </c>
      <c r="ID150" s="212">
        <f t="shared" si="76"/>
        <v>16258.88</v>
      </c>
      <c r="IE150" s="175">
        <f>FH150</f>
        <v>1860.42</v>
      </c>
      <c r="IF150" s="176">
        <f t="shared" si="77"/>
        <v>1850.6899999999998</v>
      </c>
      <c r="IG150" s="175"/>
      <c r="IH150" s="211">
        <f t="shared" si="78"/>
        <v>720.6577777777779</v>
      </c>
      <c r="II150" s="176">
        <f t="shared" si="79"/>
        <v>730.0846031746034</v>
      </c>
    </row>
    <row r="151" spans="1:243" s="171" customFormat="1" ht="12.75">
      <c r="A151" s="171" t="s">
        <v>45</v>
      </c>
      <c r="B151" s="172" t="s">
        <v>208</v>
      </c>
      <c r="C151" s="171">
        <v>6.9</v>
      </c>
      <c r="D151" s="173">
        <v>8.1</v>
      </c>
      <c r="E151" s="174">
        <v>9</v>
      </c>
      <c r="F151" s="175">
        <v>1976.7</v>
      </c>
      <c r="G151" s="175">
        <v>244.8</v>
      </c>
      <c r="H151" s="175">
        <v>5193</v>
      </c>
      <c r="I151" s="175">
        <v>1976.7</v>
      </c>
      <c r="J151" s="176">
        <v>245.6</v>
      </c>
      <c r="K151" s="173">
        <v>8.1</v>
      </c>
      <c r="L151" s="174">
        <v>9.1</v>
      </c>
      <c r="M151" s="175">
        <v>3226</v>
      </c>
      <c r="N151" s="175">
        <v>398</v>
      </c>
      <c r="O151" s="175">
        <v>9132</v>
      </c>
      <c r="P151" s="175">
        <v>3227.5</v>
      </c>
      <c r="Q151" s="176">
        <v>399.8</v>
      </c>
      <c r="R151" s="177">
        <v>8.5</v>
      </c>
      <c r="S151" s="2">
        <v>9.1</v>
      </c>
      <c r="T151" s="175">
        <v>1042.2</v>
      </c>
      <c r="U151" s="175">
        <v>122.7</v>
      </c>
      <c r="V151" s="175">
        <v>3699</v>
      </c>
      <c r="W151" s="175">
        <v>4270.3</v>
      </c>
      <c r="X151" s="176">
        <v>522.4</v>
      </c>
      <c r="Y151" s="173">
        <v>8.4</v>
      </c>
      <c r="Z151" s="174">
        <v>9.1</v>
      </c>
      <c r="AA151" s="175">
        <v>2368.9</v>
      </c>
      <c r="AB151" s="175">
        <v>282.4</v>
      </c>
      <c r="AC151" s="175">
        <v>8444</v>
      </c>
      <c r="AD151" s="175">
        <v>5593.8</v>
      </c>
      <c r="AE151" s="176">
        <v>683</v>
      </c>
      <c r="AF151" s="177"/>
      <c r="AG151" s="2"/>
      <c r="AH151" s="2"/>
      <c r="AI151" s="2"/>
      <c r="AJ151" s="2"/>
      <c r="AK151" s="2"/>
      <c r="AL151" s="178"/>
      <c r="AM151" s="173"/>
      <c r="AN151" s="174"/>
      <c r="AO151" s="175"/>
      <c r="AP151" s="175"/>
      <c r="AQ151" s="175"/>
      <c r="AR151" s="175"/>
      <c r="AS151" s="176"/>
      <c r="AT151" s="179">
        <v>8.4</v>
      </c>
      <c r="AU151" s="180">
        <v>9.3</v>
      </c>
      <c r="AV151" s="175">
        <v>3905.6</v>
      </c>
      <c r="AW151" s="175">
        <v>463.2</v>
      </c>
      <c r="AX151" s="175">
        <v>12815</v>
      </c>
      <c r="AY151" s="175">
        <v>7133.2</v>
      </c>
      <c r="AZ151" s="176">
        <v>865.6</v>
      </c>
      <c r="BA151" s="179"/>
      <c r="BB151" s="180"/>
      <c r="BC151" s="175"/>
      <c r="BD151" s="175"/>
      <c r="BE151" s="175"/>
      <c r="BF151" s="175"/>
      <c r="BG151" s="176"/>
      <c r="BH151" s="179">
        <v>8.8</v>
      </c>
      <c r="BI151" s="180">
        <v>9.8</v>
      </c>
      <c r="BJ151" s="175">
        <v>2374</v>
      </c>
      <c r="BK151" s="175">
        <v>242</v>
      </c>
      <c r="BL151" s="175">
        <v>8095</v>
      </c>
      <c r="BM151" s="175">
        <v>9507</v>
      </c>
      <c r="BN151" s="176">
        <v>1136</v>
      </c>
      <c r="BO151" s="179">
        <v>8.8</v>
      </c>
      <c r="BP151" s="180">
        <v>9.7</v>
      </c>
      <c r="BQ151" s="175">
        <v>1155</v>
      </c>
      <c r="BR151" s="175">
        <v>119</v>
      </c>
      <c r="BS151" s="175">
        <v>3924</v>
      </c>
      <c r="BT151" s="175">
        <v>10662</v>
      </c>
      <c r="BU151" s="175">
        <v>1268</v>
      </c>
      <c r="BV151" s="179">
        <v>8.8</v>
      </c>
      <c r="BW151" s="180">
        <v>9.7</v>
      </c>
      <c r="BX151" s="175">
        <v>2344</v>
      </c>
      <c r="BY151" s="175">
        <v>241</v>
      </c>
      <c r="BZ151" s="181">
        <v>7763</v>
      </c>
      <c r="CA151" s="175">
        <v>13006</v>
      </c>
      <c r="CB151" s="176">
        <v>1403.8</v>
      </c>
      <c r="CC151" s="175"/>
      <c r="CD151" s="182">
        <f t="shared" si="73"/>
        <v>18392.4</v>
      </c>
      <c r="CE151" s="175">
        <f t="shared" si="73"/>
        <v>2113.1000000000004</v>
      </c>
      <c r="CF151" s="174">
        <f t="shared" si="89"/>
        <v>8.703989399460507</v>
      </c>
      <c r="CG151" s="175">
        <f t="shared" si="80"/>
        <v>552.4652173913041</v>
      </c>
      <c r="CH151" s="183">
        <f t="shared" si="81"/>
        <v>2099.3678260869556</v>
      </c>
      <c r="CI151" s="8"/>
      <c r="CJ151" s="179">
        <v>8.8</v>
      </c>
      <c r="CK151" s="180">
        <v>9.7</v>
      </c>
      <c r="CL151" s="175">
        <v>3325</v>
      </c>
      <c r="CM151" s="175">
        <v>343</v>
      </c>
      <c r="CN151" s="181">
        <v>11016</v>
      </c>
      <c r="CO151" s="175"/>
      <c r="CP151" s="176">
        <v>1514</v>
      </c>
      <c r="CQ151" s="179">
        <v>8.8</v>
      </c>
      <c r="CR151" s="180">
        <v>9.5</v>
      </c>
      <c r="CS151" s="175">
        <v>1447.3</v>
      </c>
      <c r="CT151" s="175">
        <v>151.8</v>
      </c>
      <c r="CU151" s="181">
        <v>4747</v>
      </c>
      <c r="CV151" s="176">
        <v>7116</v>
      </c>
      <c r="CW151" s="176">
        <v>1680</v>
      </c>
      <c r="CX151" s="179">
        <v>8.8</v>
      </c>
      <c r="CY151" s="180">
        <v>9.6</v>
      </c>
      <c r="CZ151" s="175">
        <v>2618.8</v>
      </c>
      <c r="DA151" s="175">
        <v>303.2</v>
      </c>
      <c r="DB151" s="175">
        <v>8845</v>
      </c>
      <c r="DC151" s="175">
        <v>15515.5</v>
      </c>
      <c r="DD151" s="176">
        <v>1819.2</v>
      </c>
      <c r="DE151" s="173">
        <v>8.9</v>
      </c>
      <c r="DF151" s="174">
        <v>9.6</v>
      </c>
      <c r="DG151" s="175">
        <v>3763.1</v>
      </c>
      <c r="DH151" s="175">
        <v>424.7</v>
      </c>
      <c r="DI151" s="175">
        <v>12567</v>
      </c>
      <c r="DJ151" s="175">
        <v>16596.8</v>
      </c>
      <c r="DK151" s="176">
        <v>1752.5</v>
      </c>
      <c r="DL151" s="173">
        <v>8.9</v>
      </c>
      <c r="DM151" s="174">
        <v>9.6</v>
      </c>
      <c r="DN151" s="175">
        <v>4733.2</v>
      </c>
      <c r="DO151" s="175">
        <v>530</v>
      </c>
      <c r="DP151" s="175">
        <v>15616</v>
      </c>
      <c r="DQ151" s="175">
        <v>17567</v>
      </c>
      <c r="DR151" s="176">
        <v>1850.4</v>
      </c>
      <c r="DS151" s="185"/>
      <c r="DT151" s="8"/>
      <c r="DU151" s="8"/>
      <c r="DV151" s="8"/>
      <c r="DW151" s="8"/>
      <c r="DX151" s="8"/>
      <c r="DY151" s="186"/>
      <c r="DZ151" s="185"/>
      <c r="EA151" s="8"/>
      <c r="EB151" s="8"/>
      <c r="EC151" s="8"/>
      <c r="ED151" s="8"/>
      <c r="EE151" s="8"/>
      <c r="EF151" s="186"/>
      <c r="EG151" s="173">
        <v>8.9</v>
      </c>
      <c r="EH151" s="174">
        <v>9.7</v>
      </c>
      <c r="EI151" s="175">
        <v>6198.8</v>
      </c>
      <c r="EJ151" s="175">
        <v>693.2</v>
      </c>
      <c r="EK151" s="175">
        <v>0</v>
      </c>
      <c r="EL151" s="175">
        <v>19023.2</v>
      </c>
      <c r="EM151" s="176">
        <v>2211.4</v>
      </c>
      <c r="EN151" s="174">
        <v>9</v>
      </c>
      <c r="EO151" s="174">
        <v>9.8</v>
      </c>
      <c r="EP151" s="175">
        <v>7122.3</v>
      </c>
      <c r="EQ151" s="175">
        <v>794.4</v>
      </c>
      <c r="ER151" s="175">
        <v>0</v>
      </c>
      <c r="ES151" s="175">
        <v>19946.1</v>
      </c>
      <c r="ET151" s="175">
        <v>2313.2</v>
      </c>
      <c r="EU151" s="173">
        <v>8.75</v>
      </c>
      <c r="EV151" s="174">
        <v>9.79</v>
      </c>
      <c r="EW151" s="175">
        <v>0</v>
      </c>
      <c r="EX151" s="175">
        <v>0</v>
      </c>
      <c r="EY151" s="175">
        <v>0</v>
      </c>
      <c r="EZ151" s="187">
        <v>8133.56</v>
      </c>
      <c r="FA151" s="176">
        <v>0</v>
      </c>
      <c r="FB151" s="173">
        <v>8.87</v>
      </c>
      <c r="FC151" s="174">
        <v>9.82</v>
      </c>
      <c r="FD151" s="175">
        <v>1047.62</v>
      </c>
      <c r="FE151" s="175">
        <v>118.14</v>
      </c>
      <c r="FF151" s="175">
        <v>0</v>
      </c>
      <c r="FG151" s="175">
        <v>22008.81</v>
      </c>
      <c r="FH151" s="175">
        <v>2548.96</v>
      </c>
      <c r="FI151" s="173">
        <v>8.88</v>
      </c>
      <c r="FJ151" s="174">
        <v>10.4</v>
      </c>
      <c r="FK151" s="175">
        <v>604.34</v>
      </c>
      <c r="FL151" s="175">
        <v>68.02</v>
      </c>
      <c r="FM151" s="175">
        <v>0</v>
      </c>
      <c r="FN151" s="175">
        <v>22613.12</v>
      </c>
      <c r="FO151" s="176">
        <v>2618.26</v>
      </c>
      <c r="FP151" s="8"/>
      <c r="FQ151" s="182">
        <f t="shared" si="90"/>
        <v>30860.46</v>
      </c>
      <c r="FR151" s="175">
        <f t="shared" si="90"/>
        <v>3426.46</v>
      </c>
      <c r="FS151" s="174">
        <f t="shared" si="87"/>
        <v>9.006514011545443</v>
      </c>
      <c r="FT151" s="175">
        <f t="shared" si="88"/>
        <v>1046.0704347826086</v>
      </c>
      <c r="FU151" s="183">
        <f t="shared" si="82"/>
        <v>4079.6746956521733</v>
      </c>
      <c r="FV151" s="8"/>
      <c r="FW151" s="173">
        <v>8.85</v>
      </c>
      <c r="FX151" s="174">
        <v>10.31</v>
      </c>
      <c r="FY151" s="175">
        <v>1687.63</v>
      </c>
      <c r="FZ151" s="175">
        <v>190.71</v>
      </c>
      <c r="GA151" s="175">
        <v>0</v>
      </c>
      <c r="GB151" s="175">
        <v>23696.39</v>
      </c>
      <c r="GC151" s="176">
        <v>2742.53</v>
      </c>
      <c r="GD151" s="173">
        <v>8.95</v>
      </c>
      <c r="GE151" s="174">
        <v>10.33</v>
      </c>
      <c r="GF151" s="175">
        <v>1071.31</v>
      </c>
      <c r="GG151" s="175">
        <v>119.64</v>
      </c>
      <c r="GH151" s="175"/>
      <c r="GI151" s="175">
        <v>24767.71</v>
      </c>
      <c r="GJ151" s="175">
        <v>2862.67</v>
      </c>
      <c r="GK151" s="173">
        <v>8.69</v>
      </c>
      <c r="GL151" s="174">
        <v>10.21</v>
      </c>
      <c r="GM151" s="175">
        <v>1355.33</v>
      </c>
      <c r="GN151" s="175">
        <v>155.98</v>
      </c>
      <c r="GO151" s="175">
        <v>0</v>
      </c>
      <c r="GP151" s="175">
        <v>26123.14</v>
      </c>
      <c r="GQ151" s="176">
        <v>3019.41</v>
      </c>
      <c r="GR151" s="173">
        <v>9.49</v>
      </c>
      <c r="GS151" s="174">
        <v>10.67</v>
      </c>
      <c r="GT151" s="175">
        <v>1240.46</v>
      </c>
      <c r="GU151" s="175">
        <v>130.71</v>
      </c>
      <c r="GV151" s="175">
        <v>0</v>
      </c>
      <c r="GW151" s="175">
        <v>27363.61</v>
      </c>
      <c r="GX151" s="175">
        <v>3151.03</v>
      </c>
      <c r="GY151" s="173">
        <v>9.39</v>
      </c>
      <c r="GZ151" s="174">
        <v>10.61</v>
      </c>
      <c r="HA151" s="175">
        <v>689.35</v>
      </c>
      <c r="HB151" s="175">
        <v>73.43</v>
      </c>
      <c r="HC151" s="175"/>
      <c r="HD151" s="175">
        <v>28052.87</v>
      </c>
      <c r="HE151" s="176">
        <v>3224.67</v>
      </c>
      <c r="HF151" s="173">
        <v>9.3</v>
      </c>
      <c r="HG151" s="174">
        <v>10.32</v>
      </c>
      <c r="HH151" s="175">
        <v>948.05</v>
      </c>
      <c r="HI151" s="175">
        <v>101.92</v>
      </c>
      <c r="HJ151" s="175">
        <v>0</v>
      </c>
      <c r="HK151" s="175">
        <v>29000.9</v>
      </c>
      <c r="HL151" s="175">
        <v>3327.14</v>
      </c>
      <c r="HM151" s="173">
        <v>9.31</v>
      </c>
      <c r="HN151" s="174">
        <v>10.22</v>
      </c>
      <c r="HO151" s="175">
        <v>1407.82</v>
      </c>
      <c r="HP151" s="175">
        <v>151.27</v>
      </c>
      <c r="HQ151" s="175">
        <v>0</v>
      </c>
      <c r="HR151" s="175">
        <v>30408.69</v>
      </c>
      <c r="HS151" s="176">
        <v>3479.19</v>
      </c>
      <c r="HT151" s="8"/>
      <c r="HU151" s="173">
        <f t="shared" si="83"/>
        <v>8.819200000000002</v>
      </c>
      <c r="HV151" s="174">
        <f t="shared" si="84"/>
        <v>9.799199999999999</v>
      </c>
      <c r="HW151" s="202">
        <f t="shared" si="85"/>
        <v>57652.81</v>
      </c>
      <c r="HX151" s="175">
        <f t="shared" si="85"/>
        <v>6463.219999999999</v>
      </c>
      <c r="HY151" s="210">
        <f t="shared" si="74"/>
        <v>0.27814492753623216</v>
      </c>
      <c r="HZ151" s="175">
        <f t="shared" si="75"/>
        <v>1892.2597101449282</v>
      </c>
      <c r="IA151" s="183">
        <f t="shared" si="86"/>
        <v>7285.199884057974</v>
      </c>
      <c r="IB151" s="194"/>
      <c r="IC151" s="211">
        <f>FG151</f>
        <v>22008.81</v>
      </c>
      <c r="ID151" s="212">
        <f t="shared" si="76"/>
        <v>49252.85999999999</v>
      </c>
      <c r="IE151" s="175">
        <f aca="true" t="shared" si="91" ref="IE151:IE160">FO151</f>
        <v>2618.26</v>
      </c>
      <c r="IF151" s="176">
        <f t="shared" si="77"/>
        <v>5539.5599999999995</v>
      </c>
      <c r="IG151" s="265" t="s">
        <v>209</v>
      </c>
      <c r="IH151" s="211">
        <f t="shared" si="78"/>
        <v>571.4226086956519</v>
      </c>
      <c r="II151" s="176">
        <f t="shared" si="79"/>
        <v>1598.5356521739122</v>
      </c>
    </row>
    <row r="152" spans="1:243" s="171" customFormat="1" ht="12.75">
      <c r="A152" s="171" t="s">
        <v>45</v>
      </c>
      <c r="B152" s="172" t="s">
        <v>210</v>
      </c>
      <c r="C152" s="171">
        <v>7.8</v>
      </c>
      <c r="D152" s="173"/>
      <c r="E152" s="174"/>
      <c r="F152" s="175"/>
      <c r="G152" s="175"/>
      <c r="H152" s="175"/>
      <c r="I152" s="175"/>
      <c r="J152" s="176"/>
      <c r="K152" s="173"/>
      <c r="L152" s="174"/>
      <c r="M152" s="175"/>
      <c r="N152" s="175"/>
      <c r="O152" s="175"/>
      <c r="P152" s="175"/>
      <c r="Q152" s="176"/>
      <c r="R152" s="177"/>
      <c r="S152" s="2"/>
      <c r="T152" s="175"/>
      <c r="U152" s="175"/>
      <c r="V152" s="175"/>
      <c r="W152" s="175"/>
      <c r="X152" s="176"/>
      <c r="Y152" s="173"/>
      <c r="Z152" s="174"/>
      <c r="AA152" s="175"/>
      <c r="AB152" s="175"/>
      <c r="AC152" s="175"/>
      <c r="AD152" s="175"/>
      <c r="AE152" s="176"/>
      <c r="AF152" s="177">
        <v>8.4</v>
      </c>
      <c r="AG152" s="2">
        <v>9.09</v>
      </c>
      <c r="AH152" s="2">
        <v>2885.03</v>
      </c>
      <c r="AI152" s="2">
        <v>343.56</v>
      </c>
      <c r="AJ152" s="2">
        <v>2420</v>
      </c>
      <c r="AK152" s="2">
        <v>2885</v>
      </c>
      <c r="AL152" s="178">
        <v>345.25</v>
      </c>
      <c r="AM152" s="173"/>
      <c r="AN152" s="174"/>
      <c r="AO152" s="175"/>
      <c r="AP152" s="175"/>
      <c r="AQ152" s="175"/>
      <c r="AR152" s="175"/>
      <c r="AS152" s="176"/>
      <c r="AT152" s="179">
        <v>9</v>
      </c>
      <c r="AU152" s="180">
        <v>10.27</v>
      </c>
      <c r="AV152" s="175">
        <v>1021</v>
      </c>
      <c r="AW152" s="175"/>
      <c r="AX152" s="175">
        <v>3137</v>
      </c>
      <c r="AY152" s="175"/>
      <c r="AZ152" s="176"/>
      <c r="BA152" s="179">
        <v>8.72</v>
      </c>
      <c r="BB152" s="180">
        <v>9.72</v>
      </c>
      <c r="BC152" s="175">
        <v>662.27</v>
      </c>
      <c r="BD152" s="175">
        <v>75.92</v>
      </c>
      <c r="BE152" s="175">
        <v>3383.82</v>
      </c>
      <c r="BF152" s="175">
        <v>4569.23</v>
      </c>
      <c r="BG152" s="176">
        <v>535.44</v>
      </c>
      <c r="BH152" s="179">
        <v>8.72</v>
      </c>
      <c r="BI152" s="180">
        <v>9.72</v>
      </c>
      <c r="BJ152" s="175">
        <v>662</v>
      </c>
      <c r="BK152" s="175">
        <v>75.92</v>
      </c>
      <c r="BL152" s="175">
        <v>3383</v>
      </c>
      <c r="BM152" s="175">
        <v>4569</v>
      </c>
      <c r="BN152" s="176">
        <v>535</v>
      </c>
      <c r="BO152" s="179">
        <v>8.73</v>
      </c>
      <c r="BP152" s="180">
        <v>9.85</v>
      </c>
      <c r="BQ152" s="175">
        <v>1223</v>
      </c>
      <c r="BR152" s="175">
        <v>140</v>
      </c>
      <c r="BS152" s="175">
        <v>2700</v>
      </c>
      <c r="BT152" s="175">
        <v>6086</v>
      </c>
      <c r="BU152" s="175">
        <v>711</v>
      </c>
      <c r="BV152" s="179">
        <v>8.52</v>
      </c>
      <c r="BW152" s="180">
        <v>9.84</v>
      </c>
      <c r="BX152" s="175">
        <v>706.38</v>
      </c>
      <c r="BY152" s="175">
        <v>82.87</v>
      </c>
      <c r="BZ152" s="181">
        <v>2760.55</v>
      </c>
      <c r="CA152" s="175">
        <v>6792.5</v>
      </c>
      <c r="CB152" s="176">
        <v>795.06</v>
      </c>
      <c r="CC152" s="175"/>
      <c r="CD152" s="182">
        <f t="shared" si="73"/>
        <v>4274.65</v>
      </c>
      <c r="CE152" s="175">
        <f t="shared" si="73"/>
        <v>374.71000000000004</v>
      </c>
      <c r="CF152" s="174">
        <f t="shared" si="89"/>
        <v>11.407888767313388</v>
      </c>
      <c r="CG152" s="175">
        <f t="shared" si="80"/>
        <v>173.32205128205123</v>
      </c>
      <c r="CH152" s="183">
        <f t="shared" si="81"/>
        <v>658.6237948717946</v>
      </c>
      <c r="CI152" s="276"/>
      <c r="CJ152" s="179">
        <v>8.65</v>
      </c>
      <c r="CK152" s="180">
        <v>9.7</v>
      </c>
      <c r="CL152" s="175">
        <v>723.52</v>
      </c>
      <c r="CM152" s="175">
        <v>83.62</v>
      </c>
      <c r="CN152" s="181">
        <v>2617.76</v>
      </c>
      <c r="CO152" s="175">
        <v>7516.04</v>
      </c>
      <c r="CP152" s="176">
        <v>878.92</v>
      </c>
      <c r="CQ152" s="179">
        <v>9.26</v>
      </c>
      <c r="CR152" s="180">
        <v>9.75</v>
      </c>
      <c r="CS152" s="175">
        <v>3069.64</v>
      </c>
      <c r="CT152" s="175">
        <v>331.43</v>
      </c>
      <c r="CU152" s="181">
        <v>1232</v>
      </c>
      <c r="CV152" s="175">
        <v>10585.62</v>
      </c>
      <c r="CW152" s="176">
        <v>1211.2</v>
      </c>
      <c r="CX152" s="179">
        <v>9.5</v>
      </c>
      <c r="CY152" s="180">
        <v>9.8</v>
      </c>
      <c r="CZ152" s="175">
        <v>3128.36</v>
      </c>
      <c r="DA152" s="175">
        <v>329.21</v>
      </c>
      <c r="DB152" s="175">
        <v>1011</v>
      </c>
      <c r="DC152" s="175">
        <v>13714</v>
      </c>
      <c r="DD152" s="176">
        <v>1541.48</v>
      </c>
      <c r="DE152" s="173">
        <v>9.85</v>
      </c>
      <c r="DF152" s="174">
        <v>10.18</v>
      </c>
      <c r="DG152" s="175">
        <v>3977.95</v>
      </c>
      <c r="DH152" s="175">
        <v>403.73</v>
      </c>
      <c r="DI152" s="175">
        <v>1035</v>
      </c>
      <c r="DJ152" s="175">
        <v>17691.88</v>
      </c>
      <c r="DK152" s="176">
        <v>1946.03</v>
      </c>
      <c r="DL152" s="173">
        <v>8.24</v>
      </c>
      <c r="DM152" s="174">
        <v>9.51</v>
      </c>
      <c r="DN152" s="175">
        <v>98.49</v>
      </c>
      <c r="DO152" s="175">
        <v>11.95</v>
      </c>
      <c r="DP152" s="175">
        <v>4010</v>
      </c>
      <c r="DQ152" s="175">
        <v>17790.38</v>
      </c>
      <c r="DR152" s="176">
        <v>1957.98</v>
      </c>
      <c r="DS152" s="185"/>
      <c r="DT152" s="8"/>
      <c r="DU152" s="8"/>
      <c r="DV152" s="8"/>
      <c r="DW152" s="8"/>
      <c r="DX152" s="8"/>
      <c r="DY152" s="186"/>
      <c r="DZ152" s="185"/>
      <c r="EA152" s="8"/>
      <c r="EB152" s="8"/>
      <c r="EC152" s="8"/>
      <c r="ED152" s="8"/>
      <c r="EE152" s="8"/>
      <c r="EF152" s="186"/>
      <c r="EG152" s="173">
        <v>9.13</v>
      </c>
      <c r="EH152" s="174">
        <v>10.3</v>
      </c>
      <c r="EI152" s="175">
        <v>989</v>
      </c>
      <c r="EJ152" s="175">
        <v>108.33</v>
      </c>
      <c r="EK152" s="175">
        <v>3746</v>
      </c>
      <c r="EL152" s="175">
        <v>18779.5</v>
      </c>
      <c r="EM152" s="176">
        <v>2066.99</v>
      </c>
      <c r="EN152" s="209"/>
      <c r="EO152" s="209"/>
      <c r="EP152" s="8"/>
      <c r="EQ152" s="8"/>
      <c r="ER152" s="8"/>
      <c r="ES152" s="8"/>
      <c r="ET152" s="8"/>
      <c r="EU152" s="208"/>
      <c r="EV152" s="209"/>
      <c r="EW152" s="8"/>
      <c r="EX152" s="8"/>
      <c r="EY152" s="8"/>
      <c r="EZ152" s="8"/>
      <c r="FA152" s="186"/>
      <c r="FB152" s="208"/>
      <c r="FC152" s="209"/>
      <c r="FD152" s="8"/>
      <c r="FE152" s="8"/>
      <c r="FF152" s="8"/>
      <c r="FG152" s="8"/>
      <c r="FH152" s="8"/>
      <c r="FI152" s="173">
        <v>8.48</v>
      </c>
      <c r="FJ152" s="174">
        <v>9.5</v>
      </c>
      <c r="FK152" s="175">
        <v>1681.33</v>
      </c>
      <c r="FL152" s="175">
        <v>198.16</v>
      </c>
      <c r="FM152" s="175">
        <v>0</v>
      </c>
      <c r="FN152" s="175">
        <v>22654.25</v>
      </c>
      <c r="FO152" s="176">
        <v>2517.19</v>
      </c>
      <c r="FP152" s="8"/>
      <c r="FQ152" s="182">
        <f t="shared" si="90"/>
        <v>13668.29</v>
      </c>
      <c r="FR152" s="175">
        <f t="shared" si="90"/>
        <v>1466.43</v>
      </c>
      <c r="FS152" s="174">
        <f t="shared" si="87"/>
        <v>9.320792673363202</v>
      </c>
      <c r="FT152" s="175">
        <f t="shared" si="88"/>
        <v>285.91487179487194</v>
      </c>
      <c r="FU152" s="183">
        <f t="shared" si="82"/>
        <v>1115.0680000000004</v>
      </c>
      <c r="FV152" s="8"/>
      <c r="FW152" s="173">
        <v>8.09</v>
      </c>
      <c r="FX152" s="174">
        <v>9.46</v>
      </c>
      <c r="FY152" s="175">
        <v>1330.88</v>
      </c>
      <c r="FZ152" s="175">
        <v>164.39</v>
      </c>
      <c r="GA152" s="175">
        <v>0</v>
      </c>
      <c r="GB152" s="175">
        <v>23985.15</v>
      </c>
      <c r="GC152" s="176">
        <v>2682.34</v>
      </c>
      <c r="GD152" s="173">
        <v>8.07</v>
      </c>
      <c r="GE152" s="174">
        <v>9.26</v>
      </c>
      <c r="GF152" s="175">
        <v>1284.39</v>
      </c>
      <c r="GG152" s="175">
        <v>159.14</v>
      </c>
      <c r="GH152" s="175"/>
      <c r="GI152" s="175">
        <v>25269.53</v>
      </c>
      <c r="GJ152" s="175">
        <v>2842.07</v>
      </c>
      <c r="GK152" s="185"/>
      <c r="GL152" s="8"/>
      <c r="GM152" s="8"/>
      <c r="GN152" s="8"/>
      <c r="GO152" s="8"/>
      <c r="GP152" s="8"/>
      <c r="GQ152" s="186"/>
      <c r="GR152" s="185"/>
      <c r="GS152" s="8"/>
      <c r="GT152" s="8"/>
      <c r="GU152" s="8"/>
      <c r="GV152" s="8"/>
      <c r="GW152" s="8"/>
      <c r="GX152" s="8"/>
      <c r="GY152" s="185"/>
      <c r="GZ152" s="8"/>
      <c r="HA152" s="8"/>
      <c r="HB152" s="8"/>
      <c r="HC152" s="8"/>
      <c r="HD152" s="8"/>
      <c r="HE152" s="186"/>
      <c r="HF152" s="198">
        <v>8.36</v>
      </c>
      <c r="HG152" s="199">
        <v>9.08</v>
      </c>
      <c r="HH152" s="200">
        <v>2505.99</v>
      </c>
      <c r="HI152" s="200">
        <v>299.79</v>
      </c>
      <c r="HJ152" s="200">
        <v>0</v>
      </c>
      <c r="HK152" s="200">
        <v>29692.69</v>
      </c>
      <c r="HL152" s="200">
        <v>3374.59</v>
      </c>
      <c r="HM152" s="198">
        <v>8.28</v>
      </c>
      <c r="HN152" s="199">
        <v>9.54</v>
      </c>
      <c r="HO152" s="200">
        <v>649.97</v>
      </c>
      <c r="HP152" s="200">
        <v>78.5</v>
      </c>
      <c r="HQ152" s="200">
        <v>0</v>
      </c>
      <c r="HR152" s="200">
        <v>30342.72</v>
      </c>
      <c r="HS152" s="201">
        <v>3453.39</v>
      </c>
      <c r="HT152" s="8"/>
      <c r="HU152" s="173">
        <f t="shared" si="83"/>
        <v>8.705882352941178</v>
      </c>
      <c r="HV152" s="174">
        <f t="shared" si="84"/>
        <v>9.680588235294119</v>
      </c>
      <c r="HW152" s="202">
        <f t="shared" si="85"/>
        <v>26599.2</v>
      </c>
      <c r="HX152" s="175">
        <f t="shared" si="85"/>
        <v>2886.52</v>
      </c>
      <c r="HY152" s="210">
        <f t="shared" si="74"/>
        <v>0.11613876319758688</v>
      </c>
      <c r="HZ152" s="175">
        <f t="shared" si="75"/>
        <v>523.6338461538462</v>
      </c>
      <c r="IA152" s="183">
        <f t="shared" si="86"/>
        <v>2015.9903076923079</v>
      </c>
      <c r="IB152" s="194"/>
      <c r="IC152" s="211">
        <f>EL152</f>
        <v>18779.5</v>
      </c>
      <c r="ID152" s="212">
        <f t="shared" si="76"/>
        <v>20827.969999999998</v>
      </c>
      <c r="IE152" s="175">
        <f t="shared" si="91"/>
        <v>2517.19</v>
      </c>
      <c r="IF152" s="176">
        <f t="shared" si="77"/>
        <v>2184.7000000000003</v>
      </c>
      <c r="IG152" s="8"/>
      <c r="IH152" s="211">
        <f t="shared" si="78"/>
        <v>-109.56179487179497</v>
      </c>
      <c r="II152" s="176">
        <f t="shared" si="79"/>
        <v>485.5525641025638</v>
      </c>
    </row>
    <row r="153" spans="1:243" s="171" customFormat="1" ht="12.75">
      <c r="A153" s="171" t="s">
        <v>45</v>
      </c>
      <c r="B153" s="172" t="s">
        <v>211</v>
      </c>
      <c r="C153" s="171">
        <v>7</v>
      </c>
      <c r="D153" s="208"/>
      <c r="E153" s="209"/>
      <c r="F153" s="8"/>
      <c r="G153" s="8"/>
      <c r="H153" s="8"/>
      <c r="I153" s="8"/>
      <c r="J153" s="186"/>
      <c r="K153" s="208"/>
      <c r="L153" s="209"/>
      <c r="M153" s="8"/>
      <c r="N153" s="8"/>
      <c r="O153" s="8"/>
      <c r="P153" s="8"/>
      <c r="Q153" s="186"/>
      <c r="R153" s="261"/>
      <c r="S153" s="262"/>
      <c r="T153" s="8"/>
      <c r="U153" s="8"/>
      <c r="V153" s="8"/>
      <c r="W153" s="8"/>
      <c r="X153" s="186"/>
      <c r="Y153" s="208"/>
      <c r="Z153" s="209"/>
      <c r="AA153" s="8"/>
      <c r="AB153" s="8"/>
      <c r="AC153" s="8"/>
      <c r="AD153" s="8"/>
      <c r="AE153" s="186"/>
      <c r="AF153" s="261"/>
      <c r="AG153" s="262"/>
      <c r="AH153" s="262"/>
      <c r="AI153" s="262"/>
      <c r="AJ153" s="262"/>
      <c r="AK153" s="262"/>
      <c r="AL153" s="263"/>
      <c r="AM153" s="208"/>
      <c r="AN153" s="209"/>
      <c r="AO153" s="8"/>
      <c r="AP153" s="8"/>
      <c r="AQ153" s="8"/>
      <c r="AR153" s="8"/>
      <c r="AS153" s="186"/>
      <c r="AT153" s="179">
        <v>8.95</v>
      </c>
      <c r="AU153" s="180">
        <v>10.13</v>
      </c>
      <c r="AV153" s="175">
        <v>1411.08</v>
      </c>
      <c r="AW153" s="175">
        <v>157.57</v>
      </c>
      <c r="AX153" s="175">
        <v>3527.79</v>
      </c>
      <c r="AY153" s="175">
        <v>6586.6</v>
      </c>
      <c r="AZ153" s="176">
        <v>711.15</v>
      </c>
      <c r="BA153" s="179"/>
      <c r="BB153" s="180"/>
      <c r="BC153" s="175"/>
      <c r="BD153" s="175"/>
      <c r="BE153" s="175"/>
      <c r="BF153" s="175"/>
      <c r="BG153" s="176"/>
      <c r="BH153" s="179">
        <v>9</v>
      </c>
      <c r="BI153" s="180">
        <v>10.21</v>
      </c>
      <c r="BJ153" s="175">
        <v>652</v>
      </c>
      <c r="BK153" s="175">
        <v>72.44</v>
      </c>
      <c r="BL153" s="175">
        <v>3302</v>
      </c>
      <c r="BM153" s="175">
        <v>8174</v>
      </c>
      <c r="BN153" s="176">
        <v>884.67</v>
      </c>
      <c r="BO153" s="179">
        <v>9.07</v>
      </c>
      <c r="BP153" s="180">
        <v>10.4</v>
      </c>
      <c r="BQ153" s="175">
        <v>821</v>
      </c>
      <c r="BR153" s="175">
        <v>90.49</v>
      </c>
      <c r="BS153" s="175">
        <v>2849</v>
      </c>
      <c r="BT153" s="175">
        <v>9369</v>
      </c>
      <c r="BU153" s="175">
        <v>1018.33</v>
      </c>
      <c r="BV153" s="179">
        <v>8.8</v>
      </c>
      <c r="BW153" s="180">
        <v>10.33</v>
      </c>
      <c r="BX153" s="175">
        <v>1800.77</v>
      </c>
      <c r="BY153" s="175">
        <v>204.57</v>
      </c>
      <c r="BZ153" s="181">
        <v>3133.66</v>
      </c>
      <c r="CA153" s="175">
        <v>10349.28</v>
      </c>
      <c r="CB153" s="176">
        <v>1133.49</v>
      </c>
      <c r="CC153" s="175"/>
      <c r="CD153" s="182">
        <f t="shared" si="73"/>
        <v>4684.85</v>
      </c>
      <c r="CE153" s="175">
        <f t="shared" si="73"/>
        <v>525.0699999999999</v>
      </c>
      <c r="CF153" s="174">
        <f t="shared" si="89"/>
        <v>8.922334164968483</v>
      </c>
      <c r="CG153" s="175">
        <f t="shared" si="80"/>
        <v>144.1942857142858</v>
      </c>
      <c r="CH153" s="183">
        <f t="shared" si="81"/>
        <v>547.938285714286</v>
      </c>
      <c r="CI153" s="276"/>
      <c r="CJ153" s="179">
        <v>9.02</v>
      </c>
      <c r="CK153" s="180">
        <v>10.55</v>
      </c>
      <c r="CL153" s="175">
        <v>929</v>
      </c>
      <c r="CM153" s="175">
        <v>103</v>
      </c>
      <c r="CN153" s="181">
        <v>3362</v>
      </c>
      <c r="CO153" s="175">
        <v>11279</v>
      </c>
      <c r="CP153" s="176">
        <v>1237</v>
      </c>
      <c r="CQ153" s="179">
        <v>9.01</v>
      </c>
      <c r="CR153" s="180">
        <v>10.42</v>
      </c>
      <c r="CS153" s="175">
        <v>2462.01</v>
      </c>
      <c r="CT153" s="175">
        <v>273.28</v>
      </c>
      <c r="CU153" s="181">
        <v>3383</v>
      </c>
      <c r="CV153" s="175">
        <v>12811.25</v>
      </c>
      <c r="CW153" s="176">
        <v>1409.74</v>
      </c>
      <c r="CX153" s="179">
        <v>9.18</v>
      </c>
      <c r="CY153" s="180">
        <v>10.53</v>
      </c>
      <c r="CZ153" s="175">
        <v>3487.12</v>
      </c>
      <c r="DA153" s="175">
        <v>379.97</v>
      </c>
      <c r="DB153" s="175">
        <v>3303.87</v>
      </c>
      <c r="DC153" s="175">
        <v>13836.24</v>
      </c>
      <c r="DD153" s="176">
        <v>1516.82</v>
      </c>
      <c r="DE153" s="208"/>
      <c r="DF153" s="209"/>
      <c r="DG153" s="8"/>
      <c r="DH153" s="8"/>
      <c r="DI153" s="8"/>
      <c r="DJ153" s="8"/>
      <c r="DK153" s="186"/>
      <c r="DL153" s="208"/>
      <c r="DM153" s="209"/>
      <c r="DN153" s="8"/>
      <c r="DO153" s="8"/>
      <c r="DP153" s="8"/>
      <c r="DQ153" s="8"/>
      <c r="DR153" s="186"/>
      <c r="DS153" s="185"/>
      <c r="DT153" s="8"/>
      <c r="DU153" s="8"/>
      <c r="DV153" s="8"/>
      <c r="DW153" s="8"/>
      <c r="DX153" s="8"/>
      <c r="DY153" s="186"/>
      <c r="DZ153" s="185"/>
      <c r="EA153" s="8"/>
      <c r="EB153" s="8"/>
      <c r="EC153" s="8"/>
      <c r="ED153" s="8"/>
      <c r="EE153" s="8"/>
      <c r="EF153" s="186"/>
      <c r="EG153" s="173">
        <v>9.65</v>
      </c>
      <c r="EH153" s="174">
        <v>10.62</v>
      </c>
      <c r="EI153" s="175">
        <v>1479.8</v>
      </c>
      <c r="EJ153" s="175">
        <v>153.31</v>
      </c>
      <c r="EK153" s="175">
        <v>2997</v>
      </c>
      <c r="EL153" s="175">
        <v>15316.09</v>
      </c>
      <c r="EM153" s="176">
        <v>1670.87</v>
      </c>
      <c r="EN153" s="209"/>
      <c r="EO153" s="209"/>
      <c r="EP153" s="8"/>
      <c r="EQ153" s="8"/>
      <c r="ER153" s="8"/>
      <c r="ES153" s="8"/>
      <c r="ET153" s="8"/>
      <c r="EU153" s="208"/>
      <c r="EV153" s="209"/>
      <c r="EW153" s="8"/>
      <c r="EX153" s="8"/>
      <c r="EY153" s="8"/>
      <c r="EZ153" s="8"/>
      <c r="FA153" s="186"/>
      <c r="FB153" s="173">
        <v>9.76</v>
      </c>
      <c r="FC153" s="174">
        <v>10.8</v>
      </c>
      <c r="FD153" s="175">
        <v>3483.46</v>
      </c>
      <c r="FE153" s="175">
        <v>356.71</v>
      </c>
      <c r="FF153" s="175">
        <v>0</v>
      </c>
      <c r="FG153" s="175">
        <v>20190.32</v>
      </c>
      <c r="FH153" s="175">
        <v>2171.69</v>
      </c>
      <c r="FI153" s="173">
        <v>9.35</v>
      </c>
      <c r="FJ153" s="174">
        <v>10.55</v>
      </c>
      <c r="FK153" s="175">
        <v>1069.7</v>
      </c>
      <c r="FL153" s="175">
        <v>114.42</v>
      </c>
      <c r="FM153" s="175">
        <v>0</v>
      </c>
      <c r="FN153" s="175">
        <v>21260.03</v>
      </c>
      <c r="FO153" s="176">
        <v>2287.64</v>
      </c>
      <c r="FP153" s="8"/>
      <c r="FQ153" s="182">
        <f t="shared" si="90"/>
        <v>12911.09</v>
      </c>
      <c r="FR153" s="175">
        <f t="shared" si="90"/>
        <v>1380.69</v>
      </c>
      <c r="FS153" s="174">
        <f t="shared" si="87"/>
        <v>9.35118672547784</v>
      </c>
      <c r="FT153" s="175">
        <f t="shared" si="88"/>
        <v>463.7514285714285</v>
      </c>
      <c r="FU153" s="183">
        <f t="shared" si="82"/>
        <v>1808.630571428571</v>
      </c>
      <c r="FV153" s="8"/>
      <c r="FW153" s="173">
        <v>9.64</v>
      </c>
      <c r="FX153" s="174">
        <v>11.16</v>
      </c>
      <c r="FY153" s="175">
        <v>1508.49</v>
      </c>
      <c r="FZ153" s="175">
        <v>156.47</v>
      </c>
      <c r="GA153" s="175">
        <v>0</v>
      </c>
      <c r="GB153" s="175">
        <v>22768.45</v>
      </c>
      <c r="GC153" s="176">
        <v>2445.32</v>
      </c>
      <c r="GD153" s="173">
        <v>9.62</v>
      </c>
      <c r="GE153" s="174">
        <v>11.02</v>
      </c>
      <c r="GF153" s="175">
        <v>1648.19</v>
      </c>
      <c r="GG153" s="175">
        <v>171.21</v>
      </c>
      <c r="GH153" s="175"/>
      <c r="GI153" s="175">
        <v>24416.63</v>
      </c>
      <c r="GJ153" s="175">
        <v>2617.75</v>
      </c>
      <c r="GK153" s="173">
        <v>9.47</v>
      </c>
      <c r="GL153" s="174">
        <v>10.83</v>
      </c>
      <c r="GM153" s="175">
        <v>1561.59</v>
      </c>
      <c r="GN153" s="175">
        <v>164.9</v>
      </c>
      <c r="GO153" s="175">
        <v>0</v>
      </c>
      <c r="GP153" s="175">
        <v>25978.22</v>
      </c>
      <c r="GQ153" s="176">
        <v>2784.04</v>
      </c>
      <c r="GR153" s="173">
        <v>9.68</v>
      </c>
      <c r="GS153" s="174">
        <v>10.81</v>
      </c>
      <c r="GT153" s="175">
        <v>1091.85</v>
      </c>
      <c r="GU153" s="175">
        <v>112.81</v>
      </c>
      <c r="GV153" s="175">
        <v>0</v>
      </c>
      <c r="GW153" s="175">
        <v>27070.05</v>
      </c>
      <c r="GX153" s="175">
        <v>2897.46</v>
      </c>
      <c r="GY153" s="185"/>
      <c r="GZ153" s="8"/>
      <c r="HA153" s="8"/>
      <c r="HB153" s="8"/>
      <c r="HC153" s="8"/>
      <c r="HD153" s="8"/>
      <c r="HE153" s="186"/>
      <c r="HF153" s="173">
        <v>9.45</v>
      </c>
      <c r="HG153" s="174">
        <v>10.7</v>
      </c>
      <c r="HH153" s="175">
        <v>1480.6</v>
      </c>
      <c r="HI153" s="175">
        <v>156.71</v>
      </c>
      <c r="HJ153" s="175">
        <v>0</v>
      </c>
      <c r="HK153" s="175">
        <v>28550.57</v>
      </c>
      <c r="HL153" s="175">
        <v>3055.26</v>
      </c>
      <c r="HM153" s="208"/>
      <c r="HN153" s="209"/>
      <c r="HO153" s="8"/>
      <c r="HP153" s="8"/>
      <c r="HQ153" s="8"/>
      <c r="HR153" s="8"/>
      <c r="HS153" s="186"/>
      <c r="HT153" s="8"/>
      <c r="HU153" s="173">
        <f t="shared" si="83"/>
        <v>9.31</v>
      </c>
      <c r="HV153" s="174">
        <f t="shared" si="84"/>
        <v>10.604000000000001</v>
      </c>
      <c r="HW153" s="202">
        <f t="shared" si="85"/>
        <v>24886.659999999996</v>
      </c>
      <c r="HX153" s="175">
        <f t="shared" si="85"/>
        <v>2667.86</v>
      </c>
      <c r="HY153" s="210">
        <f t="shared" si="74"/>
        <v>0.33000000000000007</v>
      </c>
      <c r="HZ153" s="175">
        <f t="shared" si="75"/>
        <v>887.3771428571422</v>
      </c>
      <c r="IA153" s="183">
        <f t="shared" si="86"/>
        <v>3416.4019999999973</v>
      </c>
      <c r="IB153" s="194"/>
      <c r="IC153" s="211">
        <f>FG153</f>
        <v>20190.32</v>
      </c>
      <c r="ID153" s="212">
        <f t="shared" si="76"/>
        <v>17595.940000000002</v>
      </c>
      <c r="IE153" s="175">
        <f t="shared" si="91"/>
        <v>2287.64</v>
      </c>
      <c r="IF153" s="176">
        <f t="shared" si="77"/>
        <v>1905.76</v>
      </c>
      <c r="IG153" s="175"/>
      <c r="IH153" s="211">
        <f t="shared" si="78"/>
        <v>596.6914285714288</v>
      </c>
      <c r="II153" s="176">
        <f t="shared" si="79"/>
        <v>607.9457142857148</v>
      </c>
    </row>
    <row r="154" spans="1:243" s="171" customFormat="1" ht="12.75">
      <c r="A154" s="171" t="s">
        <v>45</v>
      </c>
      <c r="B154" s="172" t="s">
        <v>212</v>
      </c>
      <c r="C154" s="171">
        <v>7.4</v>
      </c>
      <c r="D154" s="173"/>
      <c r="E154" s="174"/>
      <c r="F154" s="175"/>
      <c r="G154" s="175"/>
      <c r="H154" s="175"/>
      <c r="I154" s="175"/>
      <c r="J154" s="176"/>
      <c r="K154" s="173"/>
      <c r="L154" s="174"/>
      <c r="M154" s="175"/>
      <c r="N154" s="175"/>
      <c r="O154" s="175"/>
      <c r="P154" s="175"/>
      <c r="Q154" s="176"/>
      <c r="R154" s="177"/>
      <c r="S154" s="2"/>
      <c r="T154" s="175"/>
      <c r="U154" s="175"/>
      <c r="V154" s="175"/>
      <c r="W154" s="175"/>
      <c r="X154" s="176"/>
      <c r="Y154" s="173">
        <v>8.27</v>
      </c>
      <c r="Z154" s="174">
        <v>9.03</v>
      </c>
      <c r="AA154" s="175">
        <v>1480.94</v>
      </c>
      <c r="AB154" s="175">
        <v>179.09</v>
      </c>
      <c r="AC154" s="175">
        <v>2702.34</v>
      </c>
      <c r="AD154" s="175">
        <v>1480.93</v>
      </c>
      <c r="AE154" s="176">
        <v>180.09</v>
      </c>
      <c r="AF154" s="177"/>
      <c r="AG154" s="2"/>
      <c r="AH154" s="2"/>
      <c r="AI154" s="2"/>
      <c r="AJ154" s="2"/>
      <c r="AK154" s="2"/>
      <c r="AL154" s="178"/>
      <c r="AM154" s="173"/>
      <c r="AN154" s="174"/>
      <c r="AO154" s="175"/>
      <c r="AP154" s="175"/>
      <c r="AQ154" s="175"/>
      <c r="AR154" s="175"/>
      <c r="AS154" s="176"/>
      <c r="AT154" s="179">
        <v>7.96</v>
      </c>
      <c r="AU154" s="180">
        <v>8.83</v>
      </c>
      <c r="AV154" s="175"/>
      <c r="AW154" s="175"/>
      <c r="AX154" s="175">
        <v>3574.08</v>
      </c>
      <c r="AY154" s="175">
        <v>2482.61</v>
      </c>
      <c r="AZ154" s="176">
        <v>313.64</v>
      </c>
      <c r="BA154" s="179">
        <v>7.83</v>
      </c>
      <c r="BB154" s="180">
        <v>8.76</v>
      </c>
      <c r="BC154" s="175"/>
      <c r="BD154" s="175"/>
      <c r="BE154" s="175">
        <v>3809.36</v>
      </c>
      <c r="BF154" s="175">
        <v>3208.19</v>
      </c>
      <c r="BG154" s="176">
        <v>412.12</v>
      </c>
      <c r="BH154" s="179">
        <v>7.71</v>
      </c>
      <c r="BI154" s="180">
        <v>8.66</v>
      </c>
      <c r="BJ154" s="175"/>
      <c r="BK154" s="175"/>
      <c r="BL154" s="175">
        <v>4034</v>
      </c>
      <c r="BM154" s="175">
        <v>3974</v>
      </c>
      <c r="BN154" s="176">
        <v>518</v>
      </c>
      <c r="BO154" s="179">
        <v>7.63</v>
      </c>
      <c r="BP154" s="180">
        <v>8.58</v>
      </c>
      <c r="BQ154" s="175"/>
      <c r="BR154" s="175"/>
      <c r="BS154" s="175">
        <v>4173</v>
      </c>
      <c r="BT154" s="175">
        <v>4924</v>
      </c>
      <c r="BU154" s="175">
        <v>649</v>
      </c>
      <c r="BV154" s="179">
        <v>7.61</v>
      </c>
      <c r="BW154" s="180">
        <v>8.57</v>
      </c>
      <c r="BX154" s="175"/>
      <c r="BY154" s="175"/>
      <c r="BZ154" s="181">
        <v>4195</v>
      </c>
      <c r="CA154" s="175">
        <v>5314.85</v>
      </c>
      <c r="CB154" s="176">
        <v>701.88</v>
      </c>
      <c r="CC154" s="175"/>
      <c r="CD154" s="182">
        <f t="shared" si="73"/>
        <v>1480.94</v>
      </c>
      <c r="CE154" s="175">
        <f t="shared" si="73"/>
        <v>179.09</v>
      </c>
      <c r="CF154" s="174">
        <f t="shared" si="89"/>
        <v>8.269250097716233</v>
      </c>
      <c r="CG154" s="175">
        <f t="shared" si="80"/>
        <v>21.037027027027023</v>
      </c>
      <c r="CH154" s="183">
        <f t="shared" si="81"/>
        <v>79.94070270270268</v>
      </c>
      <c r="CI154" s="276"/>
      <c r="CJ154" s="179">
        <v>7.16</v>
      </c>
      <c r="CK154" s="180">
        <v>8.15</v>
      </c>
      <c r="CL154" s="175">
        <v>956</v>
      </c>
      <c r="CM154" s="175">
        <v>133.67</v>
      </c>
      <c r="CN154" s="181">
        <v>4747</v>
      </c>
      <c r="CO154" s="175">
        <v>6271</v>
      </c>
      <c r="CP154" s="176">
        <v>836</v>
      </c>
      <c r="CQ154" s="179">
        <v>7.36</v>
      </c>
      <c r="CR154" s="180">
        <v>8.35</v>
      </c>
      <c r="CS154" s="175">
        <v>1133.92</v>
      </c>
      <c r="CT154" s="175">
        <v>154.17</v>
      </c>
      <c r="CU154" s="181">
        <v>4749.89</v>
      </c>
      <c r="CV154" s="175">
        <v>7405.27</v>
      </c>
      <c r="CW154" s="176">
        <v>991.29</v>
      </c>
      <c r="CX154" s="179">
        <v>7.51</v>
      </c>
      <c r="CY154" s="180">
        <v>8.5</v>
      </c>
      <c r="CZ154" s="175">
        <v>1077.75</v>
      </c>
      <c r="DA154" s="175">
        <v>143.49</v>
      </c>
      <c r="DB154" s="175">
        <v>4797</v>
      </c>
      <c r="DC154" s="175">
        <v>8483.07</v>
      </c>
      <c r="DD154" s="176">
        <v>1135.46</v>
      </c>
      <c r="DE154" s="173">
        <v>7.65</v>
      </c>
      <c r="DF154" s="174">
        <v>8.58</v>
      </c>
      <c r="DG154" s="175">
        <v>1094.29</v>
      </c>
      <c r="DH154" s="175">
        <v>143.06</v>
      </c>
      <c r="DI154" s="175">
        <v>4760</v>
      </c>
      <c r="DJ154" s="175">
        <v>9577.33</v>
      </c>
      <c r="DK154" s="176">
        <v>1279.14</v>
      </c>
      <c r="DL154" s="173">
        <v>7.55</v>
      </c>
      <c r="DM154" s="174">
        <v>8.52</v>
      </c>
      <c r="DN154" s="175">
        <v>856.22</v>
      </c>
      <c r="DO154" s="175">
        <v>113.34</v>
      </c>
      <c r="DP154" s="175">
        <v>4725</v>
      </c>
      <c r="DQ154" s="175">
        <v>10433.58</v>
      </c>
      <c r="DR154" s="176">
        <v>1393.2</v>
      </c>
      <c r="DS154" s="185"/>
      <c r="DT154" s="8"/>
      <c r="DU154" s="8"/>
      <c r="DV154" s="8"/>
      <c r="DW154" s="8"/>
      <c r="DX154" s="8"/>
      <c r="DY154" s="186"/>
      <c r="DZ154" s="185"/>
      <c r="EA154" s="8"/>
      <c r="EB154" s="8"/>
      <c r="EC154" s="8"/>
      <c r="ED154" s="8"/>
      <c r="EE154" s="8"/>
      <c r="EF154" s="186"/>
      <c r="EG154" s="173">
        <v>7.84</v>
      </c>
      <c r="EH154" s="174">
        <v>8.76</v>
      </c>
      <c r="EI154" s="175">
        <v>920.28</v>
      </c>
      <c r="EJ154" s="175">
        <v>117.28</v>
      </c>
      <c r="EK154" s="175">
        <v>5222</v>
      </c>
      <c r="EL154" s="175">
        <v>11353.84</v>
      </c>
      <c r="EM154" s="176">
        <v>1510.9</v>
      </c>
      <c r="EN154" s="174">
        <v>7.84</v>
      </c>
      <c r="EO154" s="174">
        <v>8.66</v>
      </c>
      <c r="EP154" s="175">
        <v>807.56</v>
      </c>
      <c r="EQ154" s="175">
        <v>103.03</v>
      </c>
      <c r="ER154" s="175">
        <v>0</v>
      </c>
      <c r="ES154" s="175">
        <v>12161.38</v>
      </c>
      <c r="ET154" s="175">
        <v>1614.53</v>
      </c>
      <c r="EU154" s="173">
        <v>7.89</v>
      </c>
      <c r="EV154" s="174">
        <v>8.99</v>
      </c>
      <c r="EW154" s="175">
        <v>489.69</v>
      </c>
      <c r="EX154" s="175">
        <v>62.03</v>
      </c>
      <c r="EY154" s="175">
        <v>0</v>
      </c>
      <c r="EZ154" s="175">
        <v>12651.07</v>
      </c>
      <c r="FA154" s="176">
        <v>1676.79</v>
      </c>
      <c r="FB154" s="173">
        <v>7.54</v>
      </c>
      <c r="FC154" s="174">
        <v>8.54</v>
      </c>
      <c r="FD154" s="175">
        <v>538.97</v>
      </c>
      <c r="FE154" s="175">
        <v>71.47</v>
      </c>
      <c r="FF154" s="175">
        <v>0</v>
      </c>
      <c r="FG154" s="175">
        <v>13190.01</v>
      </c>
      <c r="FH154" s="175">
        <v>1748.72</v>
      </c>
      <c r="FI154" s="173">
        <v>7.51</v>
      </c>
      <c r="FJ154" s="174">
        <v>8.49</v>
      </c>
      <c r="FK154" s="175">
        <v>1020.26</v>
      </c>
      <c r="FL154" s="175">
        <v>135.85</v>
      </c>
      <c r="FM154" s="175">
        <v>0</v>
      </c>
      <c r="FN154" s="175">
        <v>14210.22</v>
      </c>
      <c r="FO154" s="176">
        <v>1885.09</v>
      </c>
      <c r="FP154" s="8"/>
      <c r="FQ154" s="182">
        <f t="shared" si="90"/>
        <v>8894.94</v>
      </c>
      <c r="FR154" s="175">
        <f t="shared" si="90"/>
        <v>1177.3899999999999</v>
      </c>
      <c r="FS154" s="174">
        <f t="shared" si="87"/>
        <v>7.554794927763954</v>
      </c>
      <c r="FT154" s="175">
        <f t="shared" si="88"/>
        <v>24.628918918919</v>
      </c>
      <c r="FU154" s="183">
        <f t="shared" si="82"/>
        <v>96.0527837837841</v>
      </c>
      <c r="FV154" s="8"/>
      <c r="FW154" s="173">
        <v>7.29</v>
      </c>
      <c r="FX154" s="174">
        <v>8.37</v>
      </c>
      <c r="FY154" s="175">
        <v>1054.07</v>
      </c>
      <c r="FZ154" s="175">
        <v>144.64</v>
      </c>
      <c r="GA154" s="175">
        <v>0</v>
      </c>
      <c r="GB154" s="175">
        <v>15264.27</v>
      </c>
      <c r="GC154" s="176">
        <v>2030.48</v>
      </c>
      <c r="GD154" s="173">
        <v>7.44</v>
      </c>
      <c r="GE154" s="174">
        <v>8.48</v>
      </c>
      <c r="GF154" s="175">
        <v>1024.06</v>
      </c>
      <c r="GG154" s="175">
        <v>137.66</v>
      </c>
      <c r="GH154" s="175"/>
      <c r="GI154" s="175">
        <v>16288.35</v>
      </c>
      <c r="GJ154" s="175">
        <v>2168.74</v>
      </c>
      <c r="GK154" s="173">
        <v>7.33</v>
      </c>
      <c r="GL154" s="174">
        <v>8.39</v>
      </c>
      <c r="GM154" s="175">
        <v>1075.06</v>
      </c>
      <c r="GN154" s="175">
        <v>146.68</v>
      </c>
      <c r="GO154" s="175">
        <v>0</v>
      </c>
      <c r="GP154" s="175">
        <v>17363.3</v>
      </c>
      <c r="GQ154" s="176">
        <v>2316.07</v>
      </c>
      <c r="GR154" s="173">
        <v>7.63</v>
      </c>
      <c r="GS154" s="174">
        <v>8.62</v>
      </c>
      <c r="GT154" s="175">
        <v>1023.63</v>
      </c>
      <c r="GU154" s="175">
        <v>134.09</v>
      </c>
      <c r="GV154" s="175">
        <v>0</v>
      </c>
      <c r="GW154" s="175">
        <v>18386.94</v>
      </c>
      <c r="GX154" s="175">
        <v>2450.65</v>
      </c>
      <c r="GY154" s="173">
        <v>7.94</v>
      </c>
      <c r="GZ154" s="174">
        <v>8.84</v>
      </c>
      <c r="HA154" s="175">
        <v>840.45</v>
      </c>
      <c r="HB154" s="175">
        <v>105.85</v>
      </c>
      <c r="HC154" s="175"/>
      <c r="HD154" s="175">
        <v>19227.37</v>
      </c>
      <c r="HE154" s="176">
        <v>2556.85</v>
      </c>
      <c r="HF154" s="173">
        <v>8.12</v>
      </c>
      <c r="HG154" s="174">
        <v>9.33</v>
      </c>
      <c r="HH154" s="175">
        <v>479.12</v>
      </c>
      <c r="HI154" s="175">
        <v>59.03</v>
      </c>
      <c r="HJ154" s="175">
        <v>0</v>
      </c>
      <c r="HK154" s="175">
        <v>19706.56</v>
      </c>
      <c r="HL154" s="175">
        <v>2616.17</v>
      </c>
      <c r="HM154" s="173">
        <v>8</v>
      </c>
      <c r="HN154" s="174">
        <v>9.02</v>
      </c>
      <c r="HO154" s="175">
        <v>484.19</v>
      </c>
      <c r="HP154" s="175">
        <v>60.49</v>
      </c>
      <c r="HQ154" s="175">
        <v>0</v>
      </c>
      <c r="HR154" s="175">
        <v>20190.8</v>
      </c>
      <c r="HS154" s="176">
        <v>2677.26</v>
      </c>
      <c r="HT154" s="8"/>
      <c r="HU154" s="173">
        <f t="shared" si="83"/>
        <v>7.678695652173916</v>
      </c>
      <c r="HV154" s="174">
        <f t="shared" si="84"/>
        <v>8.65304347826087</v>
      </c>
      <c r="HW154" s="202">
        <f t="shared" si="85"/>
        <v>16356.46</v>
      </c>
      <c r="HX154" s="175">
        <f t="shared" si="85"/>
        <v>2144.92</v>
      </c>
      <c r="HY154" s="210">
        <f t="shared" si="74"/>
        <v>0.03766157461809671</v>
      </c>
      <c r="HZ154" s="175">
        <f t="shared" si="75"/>
        <v>65.41243243243207</v>
      </c>
      <c r="IA154" s="183">
        <f t="shared" si="86"/>
        <v>251.83786486486346</v>
      </c>
      <c r="IB154" s="194"/>
      <c r="IC154" s="211">
        <f>FG154</f>
        <v>13190.01</v>
      </c>
      <c r="ID154" s="212">
        <f t="shared" si="76"/>
        <v>10375.880000000001</v>
      </c>
      <c r="IE154" s="175">
        <f t="shared" si="91"/>
        <v>1885.09</v>
      </c>
      <c r="IF154" s="176">
        <f t="shared" si="77"/>
        <v>1356.48</v>
      </c>
      <c r="IG154" s="213"/>
      <c r="IH154" s="211">
        <f t="shared" si="78"/>
        <v>-102.65621621621608</v>
      </c>
      <c r="II154" s="176">
        <f t="shared" si="79"/>
        <v>45.66594594594608</v>
      </c>
    </row>
    <row r="155" spans="1:243" s="171" customFormat="1" ht="12.75">
      <c r="A155" s="171" t="s">
        <v>45</v>
      </c>
      <c r="B155" s="172" t="s">
        <v>213</v>
      </c>
      <c r="C155" s="171">
        <v>6.6</v>
      </c>
      <c r="D155" s="173"/>
      <c r="E155" s="174"/>
      <c r="F155" s="175"/>
      <c r="G155" s="175"/>
      <c r="H155" s="175"/>
      <c r="I155" s="175"/>
      <c r="J155" s="176"/>
      <c r="K155" s="173"/>
      <c r="L155" s="174"/>
      <c r="M155" s="175"/>
      <c r="N155" s="175"/>
      <c r="O155" s="175"/>
      <c r="P155" s="175"/>
      <c r="Q155" s="176"/>
      <c r="R155" s="177"/>
      <c r="S155" s="2"/>
      <c r="T155" s="175"/>
      <c r="U155" s="175"/>
      <c r="V155" s="175"/>
      <c r="W155" s="175"/>
      <c r="X155" s="176"/>
      <c r="Y155" s="173">
        <v>8.66</v>
      </c>
      <c r="Z155" s="174">
        <v>9.56</v>
      </c>
      <c r="AA155" s="175">
        <v>1817.18</v>
      </c>
      <c r="AB155" s="175">
        <v>209.87</v>
      </c>
      <c r="AC155" s="175">
        <v>3208.27</v>
      </c>
      <c r="AD155" s="175">
        <v>1817.03</v>
      </c>
      <c r="AE155" s="176">
        <v>211.24</v>
      </c>
      <c r="AF155" s="177"/>
      <c r="AG155" s="2"/>
      <c r="AH155" s="2"/>
      <c r="AI155" s="2"/>
      <c r="AJ155" s="2"/>
      <c r="AK155" s="2"/>
      <c r="AL155" s="178"/>
      <c r="AM155" s="173"/>
      <c r="AN155" s="174"/>
      <c r="AO155" s="175"/>
      <c r="AP155" s="175"/>
      <c r="AQ155" s="175"/>
      <c r="AR155" s="175"/>
      <c r="AS155" s="176"/>
      <c r="AT155" s="179">
        <v>8.6</v>
      </c>
      <c r="AU155" s="180">
        <v>9.62</v>
      </c>
      <c r="AV155" s="175"/>
      <c r="AW155" s="175"/>
      <c r="AX155" s="175">
        <v>3780.86</v>
      </c>
      <c r="AY155" s="175">
        <v>3243.17</v>
      </c>
      <c r="AZ155" s="176">
        <v>379.15</v>
      </c>
      <c r="BA155" s="179">
        <v>8.6</v>
      </c>
      <c r="BB155" s="180">
        <v>9.59</v>
      </c>
      <c r="BC155" s="175"/>
      <c r="BD155" s="175"/>
      <c r="BE155" s="175">
        <v>3826.4</v>
      </c>
      <c r="BF155" s="175">
        <v>4677.77</v>
      </c>
      <c r="BG155" s="176">
        <v>546.91</v>
      </c>
      <c r="BH155" s="179">
        <v>8.54</v>
      </c>
      <c r="BI155" s="180">
        <v>9.55</v>
      </c>
      <c r="BJ155" s="175"/>
      <c r="BK155" s="175"/>
      <c r="BL155" s="175">
        <v>3937</v>
      </c>
      <c r="BM155" s="175">
        <v>5959</v>
      </c>
      <c r="BN155" s="176">
        <v>701</v>
      </c>
      <c r="BO155" s="179">
        <v>8.42</v>
      </c>
      <c r="BP155" s="180">
        <v>9.47</v>
      </c>
      <c r="BQ155" s="175"/>
      <c r="BR155" s="175"/>
      <c r="BS155" s="175">
        <v>3995</v>
      </c>
      <c r="BT155" s="175">
        <v>7214</v>
      </c>
      <c r="BU155" s="175">
        <v>861</v>
      </c>
      <c r="BV155" s="179">
        <v>8.39</v>
      </c>
      <c r="BW155" s="180">
        <v>9.45</v>
      </c>
      <c r="BX155" s="175"/>
      <c r="BY155" s="175"/>
      <c r="BZ155" s="181">
        <v>4031</v>
      </c>
      <c r="CA155" s="175">
        <v>7761.93</v>
      </c>
      <c r="CB155" s="176">
        <v>930.89</v>
      </c>
      <c r="CC155" s="175"/>
      <c r="CD155" s="182">
        <f t="shared" si="73"/>
        <v>1817.18</v>
      </c>
      <c r="CE155" s="175">
        <f t="shared" si="73"/>
        <v>209.87</v>
      </c>
      <c r="CF155" s="174">
        <f t="shared" si="89"/>
        <v>8.658598179825606</v>
      </c>
      <c r="CG155" s="175">
        <f t="shared" si="80"/>
        <v>65.46030303030307</v>
      </c>
      <c r="CH155" s="183">
        <f t="shared" si="81"/>
        <v>248.74915151515165</v>
      </c>
      <c r="CI155" s="276"/>
      <c r="CJ155" s="179">
        <v>8</v>
      </c>
      <c r="CK155" s="180">
        <v>9.14</v>
      </c>
      <c r="CL155" s="175">
        <v>1363</v>
      </c>
      <c r="CM155" s="175">
        <v>170</v>
      </c>
      <c r="CN155" s="181">
        <v>4462</v>
      </c>
      <c r="CO155" s="175">
        <v>9125</v>
      </c>
      <c r="CP155" s="176">
        <v>1102</v>
      </c>
      <c r="CQ155" s="179">
        <v>8.07</v>
      </c>
      <c r="CR155" s="180">
        <v>9.14</v>
      </c>
      <c r="CS155" s="175">
        <v>1531.07</v>
      </c>
      <c r="CT155" s="175">
        <v>189.78</v>
      </c>
      <c r="CU155" s="181">
        <v>4501.43</v>
      </c>
      <c r="CV155" s="175">
        <v>10656.7</v>
      </c>
      <c r="CW155" s="176">
        <v>1293.33</v>
      </c>
      <c r="CX155" s="179">
        <v>8.41</v>
      </c>
      <c r="CY155" s="180">
        <v>9.47</v>
      </c>
      <c r="CZ155" s="175">
        <v>1385.97</v>
      </c>
      <c r="DA155" s="175">
        <v>164.84</v>
      </c>
      <c r="DB155" s="175">
        <v>4394</v>
      </c>
      <c r="DC155" s="175">
        <v>12042.58</v>
      </c>
      <c r="DD155" s="176">
        <v>1458.93</v>
      </c>
      <c r="DE155" s="173">
        <v>8.4</v>
      </c>
      <c r="DF155" s="174">
        <v>9.55</v>
      </c>
      <c r="DG155" s="175">
        <v>993.84</v>
      </c>
      <c r="DH155" s="175">
        <v>118.33</v>
      </c>
      <c r="DI155" s="175">
        <v>4476</v>
      </c>
      <c r="DJ155" s="175">
        <v>13036.49</v>
      </c>
      <c r="DK155" s="176">
        <v>1578.07</v>
      </c>
      <c r="DL155" s="173">
        <v>8.99</v>
      </c>
      <c r="DM155" s="174">
        <v>9.95</v>
      </c>
      <c r="DN155" s="175">
        <v>1242.72</v>
      </c>
      <c r="DO155" s="175">
        <v>138.19</v>
      </c>
      <c r="DP155" s="175">
        <v>3870</v>
      </c>
      <c r="DQ155" s="175">
        <v>14279.11</v>
      </c>
      <c r="DR155" s="176">
        <v>1717.04</v>
      </c>
      <c r="DS155" s="185"/>
      <c r="DT155" s="8"/>
      <c r="DU155" s="8"/>
      <c r="DV155" s="8"/>
      <c r="DW155" s="8"/>
      <c r="DX155" s="8"/>
      <c r="DY155" s="186"/>
      <c r="DZ155" s="185"/>
      <c r="EA155" s="8"/>
      <c r="EB155" s="8"/>
      <c r="EC155" s="8"/>
      <c r="ED155" s="8"/>
      <c r="EE155" s="8"/>
      <c r="EF155" s="186"/>
      <c r="EG155" s="173">
        <v>9.33</v>
      </c>
      <c r="EH155" s="174">
        <v>10.54</v>
      </c>
      <c r="EI155" s="175">
        <v>1251.6</v>
      </c>
      <c r="EJ155" s="175">
        <v>134.09</v>
      </c>
      <c r="EK155" s="175">
        <v>4185</v>
      </c>
      <c r="EL155" s="175">
        <v>15530.71</v>
      </c>
      <c r="EM155" s="176">
        <v>1851.77</v>
      </c>
      <c r="EN155" s="174">
        <v>8.86</v>
      </c>
      <c r="EO155" s="174">
        <v>9.91</v>
      </c>
      <c r="EP155" s="175">
        <v>1314.22</v>
      </c>
      <c r="EQ155" s="175">
        <v>148.37</v>
      </c>
      <c r="ER155" s="175">
        <v>0</v>
      </c>
      <c r="ES155" s="175">
        <v>16844.96</v>
      </c>
      <c r="ET155" s="175">
        <v>2001.58</v>
      </c>
      <c r="EU155" s="173">
        <v>8.9</v>
      </c>
      <c r="EV155" s="174">
        <v>9.82</v>
      </c>
      <c r="EW155" s="175">
        <v>789</v>
      </c>
      <c r="EX155" s="175">
        <v>88.64</v>
      </c>
      <c r="EY155" s="175">
        <v>0</v>
      </c>
      <c r="EZ155" s="175">
        <v>17633.96</v>
      </c>
      <c r="FA155" s="176">
        <v>2090.7</v>
      </c>
      <c r="FB155" s="173">
        <v>9.05</v>
      </c>
      <c r="FC155" s="174">
        <v>10.05</v>
      </c>
      <c r="FD155" s="175">
        <v>118.43</v>
      </c>
      <c r="FE155" s="175">
        <v>112.47</v>
      </c>
      <c r="FF155" s="175">
        <v>0</v>
      </c>
      <c r="FG155" s="175">
        <v>18652.38</v>
      </c>
      <c r="FH155" s="175">
        <v>2203.78</v>
      </c>
      <c r="FI155" s="173">
        <v>8.3</v>
      </c>
      <c r="FJ155" s="174">
        <v>9.73</v>
      </c>
      <c r="FK155" s="175">
        <v>820.86</v>
      </c>
      <c r="FL155" s="175">
        <v>98.85</v>
      </c>
      <c r="FM155" s="175">
        <v>0</v>
      </c>
      <c r="FN155" s="175">
        <v>19473.19</v>
      </c>
      <c r="FO155" s="176">
        <v>2303.65</v>
      </c>
      <c r="FP155" s="8"/>
      <c r="FQ155" s="182">
        <f t="shared" si="90"/>
        <v>10810.710000000001</v>
      </c>
      <c r="FR155" s="175">
        <f t="shared" si="90"/>
        <v>1363.5600000000002</v>
      </c>
      <c r="FS155" s="174">
        <f t="shared" si="87"/>
        <v>7.928297984687142</v>
      </c>
      <c r="FT155" s="175">
        <f t="shared" si="88"/>
        <v>274.4263636363637</v>
      </c>
      <c r="FU155" s="183">
        <f t="shared" si="82"/>
        <v>1070.2628181818184</v>
      </c>
      <c r="FV155" s="8"/>
      <c r="FW155" s="173">
        <v>8.17</v>
      </c>
      <c r="FX155" s="174">
        <v>9.6</v>
      </c>
      <c r="FY155" s="175">
        <v>1405.54</v>
      </c>
      <c r="FZ155" s="175">
        <v>172.02</v>
      </c>
      <c r="GA155" s="175">
        <v>0</v>
      </c>
      <c r="GB155" s="175">
        <v>20878.72</v>
      </c>
      <c r="GC155" s="176">
        <v>2476.43</v>
      </c>
      <c r="GD155" s="173">
        <v>8.58</v>
      </c>
      <c r="GE155" s="174">
        <v>9.93</v>
      </c>
      <c r="GF155" s="175">
        <v>1045.56</v>
      </c>
      <c r="GG155" s="175">
        <v>121.9</v>
      </c>
      <c r="GH155" s="175"/>
      <c r="GI155" s="175">
        <v>21924.32</v>
      </c>
      <c r="GJ155" s="175">
        <v>2599.07</v>
      </c>
      <c r="GK155" s="173">
        <v>8.37</v>
      </c>
      <c r="GL155" s="174">
        <v>9.81</v>
      </c>
      <c r="GM155" s="175">
        <v>1329.06</v>
      </c>
      <c r="GN155" s="175">
        <v>158.83</v>
      </c>
      <c r="GO155" s="175">
        <v>0</v>
      </c>
      <c r="GP155" s="175">
        <v>23253.32</v>
      </c>
      <c r="GQ155" s="176">
        <v>2759.03</v>
      </c>
      <c r="GR155" s="173">
        <v>9.04</v>
      </c>
      <c r="GS155" s="174">
        <v>10.24</v>
      </c>
      <c r="GT155" s="175">
        <v>1121.74</v>
      </c>
      <c r="GU155" s="175">
        <v>124.12</v>
      </c>
      <c r="GV155" s="175">
        <v>0</v>
      </c>
      <c r="GW155" s="175">
        <v>24374.97</v>
      </c>
      <c r="GX155" s="175">
        <v>2883.59</v>
      </c>
      <c r="GY155" s="173">
        <v>8.83</v>
      </c>
      <c r="GZ155" s="174">
        <v>9.97</v>
      </c>
      <c r="HA155" s="175">
        <v>1166.58</v>
      </c>
      <c r="HB155" s="175">
        <v>132.16</v>
      </c>
      <c r="HC155" s="175"/>
      <c r="HD155" s="175">
        <v>25541.66</v>
      </c>
      <c r="HE155" s="176">
        <v>3016.56</v>
      </c>
      <c r="HF155" s="173">
        <v>8.61</v>
      </c>
      <c r="HG155" s="174">
        <v>9.74</v>
      </c>
      <c r="HH155" s="175">
        <v>448.57</v>
      </c>
      <c r="HI155" s="175">
        <v>52.12</v>
      </c>
      <c r="HJ155" s="175">
        <v>0</v>
      </c>
      <c r="HK155" s="175">
        <v>25990.19</v>
      </c>
      <c r="HL155" s="175">
        <v>3068.89</v>
      </c>
      <c r="HM155" s="173">
        <v>8.8</v>
      </c>
      <c r="HN155" s="174">
        <v>9.89</v>
      </c>
      <c r="HO155" s="175">
        <v>635.59</v>
      </c>
      <c r="HP155" s="175">
        <v>72.23</v>
      </c>
      <c r="HQ155" s="175">
        <v>0</v>
      </c>
      <c r="HR155" s="175">
        <v>26625.86</v>
      </c>
      <c r="HS155" s="176">
        <v>3141.53</v>
      </c>
      <c r="HT155" s="8"/>
      <c r="HU155" s="173">
        <f t="shared" si="83"/>
        <v>8.605217391304347</v>
      </c>
      <c r="HV155" s="174">
        <f t="shared" si="84"/>
        <v>9.72695652173913</v>
      </c>
      <c r="HW155" s="202">
        <f t="shared" si="85"/>
        <v>19780.53</v>
      </c>
      <c r="HX155" s="175">
        <f t="shared" si="85"/>
        <v>2406.8099999999995</v>
      </c>
      <c r="HY155" s="210">
        <f t="shared" si="74"/>
        <v>0.303820816864295</v>
      </c>
      <c r="HZ155" s="175">
        <f t="shared" si="75"/>
        <v>590.2400000000007</v>
      </c>
      <c r="IA155" s="183">
        <f t="shared" si="86"/>
        <v>2272.4240000000027</v>
      </c>
      <c r="IB155" s="194"/>
      <c r="IC155" s="211">
        <f>FG155</f>
        <v>18652.38</v>
      </c>
      <c r="ID155" s="212">
        <f t="shared" si="76"/>
        <v>12627.890000000001</v>
      </c>
      <c r="IE155" s="175">
        <f t="shared" si="91"/>
        <v>2303.65</v>
      </c>
      <c r="IF155" s="176">
        <f t="shared" si="77"/>
        <v>1573.4299999999998</v>
      </c>
      <c r="IG155" s="213"/>
      <c r="IH155" s="211">
        <f t="shared" si="78"/>
        <v>522.4681818181821</v>
      </c>
      <c r="II155" s="176">
        <f t="shared" si="79"/>
        <v>339.8866666666672</v>
      </c>
    </row>
    <row r="156" spans="1:243" s="171" customFormat="1" ht="12.75">
      <c r="A156" s="171" t="s">
        <v>45</v>
      </c>
      <c r="B156" s="172" t="s">
        <v>214</v>
      </c>
      <c r="C156" s="171">
        <v>6.9</v>
      </c>
      <c r="D156" s="173"/>
      <c r="E156" s="174"/>
      <c r="F156" s="175"/>
      <c r="G156" s="175"/>
      <c r="H156" s="175"/>
      <c r="I156" s="175"/>
      <c r="J156" s="176"/>
      <c r="K156" s="173"/>
      <c r="L156" s="174"/>
      <c r="M156" s="175"/>
      <c r="N156" s="175"/>
      <c r="O156" s="175"/>
      <c r="P156" s="175"/>
      <c r="Q156" s="176"/>
      <c r="R156" s="177"/>
      <c r="S156" s="2"/>
      <c r="T156" s="175"/>
      <c r="U156" s="175"/>
      <c r="V156" s="175"/>
      <c r="W156" s="175"/>
      <c r="X156" s="176"/>
      <c r="Y156" s="173">
        <v>7.45</v>
      </c>
      <c r="Z156" s="174">
        <v>7.97</v>
      </c>
      <c r="AA156" s="175">
        <v>2135.7</v>
      </c>
      <c r="AB156" s="175">
        <v>286.76</v>
      </c>
      <c r="AC156" s="175">
        <v>2442.29</v>
      </c>
      <c r="AD156" s="175">
        <v>2135.58</v>
      </c>
      <c r="AE156" s="176">
        <v>287.43</v>
      </c>
      <c r="AF156" s="177"/>
      <c r="AG156" s="2"/>
      <c r="AH156" s="2"/>
      <c r="AI156" s="2"/>
      <c r="AJ156" s="2"/>
      <c r="AK156" s="2"/>
      <c r="AL156" s="178"/>
      <c r="AM156" s="173"/>
      <c r="AN156" s="174"/>
      <c r="AO156" s="175"/>
      <c r="AP156" s="175"/>
      <c r="AQ156" s="175"/>
      <c r="AR156" s="175"/>
      <c r="AS156" s="176"/>
      <c r="AT156" s="179">
        <v>7.22</v>
      </c>
      <c r="AU156" s="180">
        <v>7.73</v>
      </c>
      <c r="AV156" s="175"/>
      <c r="AW156" s="175"/>
      <c r="AX156" s="175">
        <v>2792.57</v>
      </c>
      <c r="AY156" s="175">
        <v>3623.8</v>
      </c>
      <c r="AZ156" s="176">
        <v>502.98</v>
      </c>
      <c r="BA156" s="179">
        <v>7.15</v>
      </c>
      <c r="BB156" s="180">
        <v>7.66</v>
      </c>
      <c r="BC156" s="175"/>
      <c r="BD156" s="175"/>
      <c r="BE156" s="175">
        <v>2908.45</v>
      </c>
      <c r="BF156" s="175">
        <v>4699.9</v>
      </c>
      <c r="BG156" s="176">
        <v>659.39</v>
      </c>
      <c r="BH156" s="179">
        <v>7.1</v>
      </c>
      <c r="BI156" s="180">
        <v>7.61</v>
      </c>
      <c r="BJ156" s="175"/>
      <c r="BK156" s="175"/>
      <c r="BL156" s="175">
        <v>2974</v>
      </c>
      <c r="BM156" s="175">
        <v>5962</v>
      </c>
      <c r="BN156" s="176">
        <v>842</v>
      </c>
      <c r="BO156" s="179">
        <v>7.09</v>
      </c>
      <c r="BP156" s="180">
        <v>7.6</v>
      </c>
      <c r="BQ156" s="175"/>
      <c r="BR156" s="175"/>
      <c r="BS156" s="175">
        <v>2997</v>
      </c>
      <c r="BT156" s="175">
        <v>7389</v>
      </c>
      <c r="BU156" s="175">
        <v>1046</v>
      </c>
      <c r="BV156" s="179">
        <v>7.08</v>
      </c>
      <c r="BW156" s="180">
        <v>7.6</v>
      </c>
      <c r="BX156" s="175"/>
      <c r="BY156" s="175"/>
      <c r="BZ156" s="181">
        <v>3000</v>
      </c>
      <c r="CA156" s="175">
        <v>7886.71</v>
      </c>
      <c r="CB156" s="176">
        <v>1117.98</v>
      </c>
      <c r="CC156" s="175"/>
      <c r="CD156" s="182">
        <f t="shared" si="73"/>
        <v>2135.7</v>
      </c>
      <c r="CE156" s="175">
        <f t="shared" si="73"/>
        <v>286.76</v>
      </c>
      <c r="CF156" s="174">
        <f t="shared" si="89"/>
        <v>7.4476914492955775</v>
      </c>
      <c r="CG156" s="175">
        <f t="shared" si="80"/>
        <v>22.761739130434762</v>
      </c>
      <c r="CH156" s="183">
        <f t="shared" si="81"/>
        <v>86.49460869565209</v>
      </c>
      <c r="CI156" s="276"/>
      <c r="CJ156" s="179">
        <v>6.88</v>
      </c>
      <c r="CK156" s="180">
        <v>7.53</v>
      </c>
      <c r="CL156" s="175">
        <v>1506</v>
      </c>
      <c r="CM156" s="175">
        <v>219</v>
      </c>
      <c r="CN156" s="181">
        <v>3134</v>
      </c>
      <c r="CO156" s="175">
        <v>9393</v>
      </c>
      <c r="CP156" s="176">
        <v>1337</v>
      </c>
      <c r="CQ156" s="179">
        <v>6.76</v>
      </c>
      <c r="CR156" s="180">
        <v>7.36</v>
      </c>
      <c r="CS156" s="175">
        <v>1514.94</v>
      </c>
      <c r="CT156" s="175">
        <v>223.93</v>
      </c>
      <c r="CU156" s="181">
        <v>3206.73</v>
      </c>
      <c r="CV156" s="175">
        <v>10908.16</v>
      </c>
      <c r="CW156" s="176">
        <v>1562.9</v>
      </c>
      <c r="CX156" s="179">
        <v>6.93</v>
      </c>
      <c r="CY156" s="180">
        <v>7.44</v>
      </c>
      <c r="CZ156" s="175">
        <v>1643.21</v>
      </c>
      <c r="DA156" s="175">
        <v>237</v>
      </c>
      <c r="DB156" s="175">
        <v>3191</v>
      </c>
      <c r="DC156" s="175">
        <v>12551.45</v>
      </c>
      <c r="DD156" s="176">
        <v>1800.69</v>
      </c>
      <c r="DE156" s="173">
        <v>7.13</v>
      </c>
      <c r="DF156" s="174">
        <v>7.67</v>
      </c>
      <c r="DG156" s="175">
        <v>1550.53</v>
      </c>
      <c r="DH156" s="175">
        <v>217.27</v>
      </c>
      <c r="DI156" s="175">
        <v>3206</v>
      </c>
      <c r="DJ156" s="175">
        <v>14102</v>
      </c>
      <c r="DK156" s="176">
        <v>2018.67</v>
      </c>
      <c r="DL156" s="173">
        <v>7.2</v>
      </c>
      <c r="DM156" s="174">
        <v>7.73</v>
      </c>
      <c r="DN156" s="175">
        <v>1303.25</v>
      </c>
      <c r="DO156" s="175">
        <v>180.87</v>
      </c>
      <c r="DP156" s="175">
        <v>3101</v>
      </c>
      <c r="DQ156" s="175">
        <v>15405.28</v>
      </c>
      <c r="DR156" s="176">
        <v>2200.19</v>
      </c>
      <c r="DS156" s="185"/>
      <c r="DT156" s="8"/>
      <c r="DU156" s="8"/>
      <c r="DV156" s="8"/>
      <c r="DW156" s="8"/>
      <c r="DX156" s="8"/>
      <c r="DY156" s="186"/>
      <c r="DZ156" s="185"/>
      <c r="EA156" s="8"/>
      <c r="EB156" s="8"/>
      <c r="EC156" s="8"/>
      <c r="ED156" s="8"/>
      <c r="EE156" s="8"/>
      <c r="EF156" s="186"/>
      <c r="EG156" s="173">
        <v>9.04</v>
      </c>
      <c r="EH156" s="174">
        <v>10.07</v>
      </c>
      <c r="EI156" s="175">
        <v>1346.43</v>
      </c>
      <c r="EJ156" s="175">
        <v>148.89</v>
      </c>
      <c r="EK156" s="175">
        <v>3077</v>
      </c>
      <c r="EL156" s="175">
        <v>16751.69</v>
      </c>
      <c r="EM156" s="176">
        <v>2349.7</v>
      </c>
      <c r="EN156" s="174">
        <v>8.89</v>
      </c>
      <c r="EO156" s="174">
        <v>9.9</v>
      </c>
      <c r="EP156" s="175">
        <v>1260.79</v>
      </c>
      <c r="EQ156" s="175">
        <v>141.78</v>
      </c>
      <c r="ER156" s="175">
        <v>0</v>
      </c>
      <c r="ES156" s="175">
        <v>18012.47</v>
      </c>
      <c r="ET156" s="175">
        <v>2491.96</v>
      </c>
      <c r="EU156" s="173">
        <v>8.81</v>
      </c>
      <c r="EV156" s="174">
        <v>9.93</v>
      </c>
      <c r="EW156" s="175">
        <v>685.38</v>
      </c>
      <c r="EX156" s="175">
        <v>77.79</v>
      </c>
      <c r="EY156" s="175">
        <v>0</v>
      </c>
      <c r="EZ156" s="175">
        <v>18697.84</v>
      </c>
      <c r="FA156" s="176">
        <v>2570.09</v>
      </c>
      <c r="FB156" s="173">
        <v>8.53</v>
      </c>
      <c r="FC156" s="174">
        <v>9.62</v>
      </c>
      <c r="FD156" s="175">
        <v>751.48</v>
      </c>
      <c r="FE156" s="175">
        <v>88.13</v>
      </c>
      <c r="FF156" s="175">
        <v>0</v>
      </c>
      <c r="FG156" s="175">
        <v>19449.32</v>
      </c>
      <c r="FH156" s="175">
        <v>2658.48</v>
      </c>
      <c r="FI156" s="173">
        <v>8.35</v>
      </c>
      <c r="FJ156" s="174">
        <v>9.56</v>
      </c>
      <c r="FK156" s="175">
        <v>1313.12</v>
      </c>
      <c r="FL156" s="175">
        <v>157.27</v>
      </c>
      <c r="FM156" s="175">
        <v>0</v>
      </c>
      <c r="FN156" s="175">
        <v>20762.41</v>
      </c>
      <c r="FO156" s="176">
        <v>2816.58</v>
      </c>
      <c r="FP156" s="8"/>
      <c r="FQ156" s="182">
        <f t="shared" si="90"/>
        <v>12875.129999999997</v>
      </c>
      <c r="FR156" s="175">
        <f t="shared" si="90"/>
        <v>1691.9299999999998</v>
      </c>
      <c r="FS156" s="174">
        <f t="shared" si="87"/>
        <v>7.609729716950464</v>
      </c>
      <c r="FT156" s="175">
        <f t="shared" si="88"/>
        <v>174.03086956521702</v>
      </c>
      <c r="FU156" s="183">
        <f t="shared" si="82"/>
        <v>678.7203913043463</v>
      </c>
      <c r="FV156" s="8"/>
      <c r="FW156" s="173">
        <v>8.4</v>
      </c>
      <c r="FX156" s="174">
        <v>9.72</v>
      </c>
      <c r="FY156" s="175">
        <v>1216.37</v>
      </c>
      <c r="FZ156" s="175">
        <v>144.75</v>
      </c>
      <c r="GA156" s="175">
        <v>0</v>
      </c>
      <c r="GB156" s="175">
        <v>21978.68</v>
      </c>
      <c r="GC156" s="176">
        <v>2962.24</v>
      </c>
      <c r="GD156" s="173">
        <v>6.76</v>
      </c>
      <c r="GE156" s="174">
        <v>7.36</v>
      </c>
      <c r="GF156" s="175">
        <v>1514.94</v>
      </c>
      <c r="GG156" s="175">
        <v>223.93</v>
      </c>
      <c r="GH156" s="175"/>
      <c r="GI156" s="175">
        <v>10908.16</v>
      </c>
      <c r="GJ156" s="175">
        <v>1562.9</v>
      </c>
      <c r="GK156" s="173">
        <v>8.27</v>
      </c>
      <c r="GL156" s="174">
        <v>9.65</v>
      </c>
      <c r="GM156" s="175">
        <v>1325.29</v>
      </c>
      <c r="GN156" s="175">
        <v>160.22</v>
      </c>
      <c r="GO156" s="175">
        <v>0</v>
      </c>
      <c r="GP156" s="175">
        <v>24600.57</v>
      </c>
      <c r="GQ156" s="176">
        <v>3276.78</v>
      </c>
      <c r="GR156" s="173">
        <v>8.76</v>
      </c>
      <c r="GS156" s="174">
        <v>9.79</v>
      </c>
      <c r="GT156" s="175">
        <v>1480.61</v>
      </c>
      <c r="GU156" s="175">
        <v>169.06</v>
      </c>
      <c r="GV156" s="175">
        <v>0</v>
      </c>
      <c r="GW156" s="175">
        <v>26081.18</v>
      </c>
      <c r="GX156" s="175">
        <v>3446.53</v>
      </c>
      <c r="GY156" s="173">
        <v>8.76</v>
      </c>
      <c r="GZ156" s="174">
        <v>9.83</v>
      </c>
      <c r="HA156" s="175">
        <v>1081.54</v>
      </c>
      <c r="HB156" s="175">
        <v>123.5</v>
      </c>
      <c r="HC156" s="175"/>
      <c r="HD156" s="175">
        <v>27162.72</v>
      </c>
      <c r="HE156" s="176">
        <v>3570.62</v>
      </c>
      <c r="HF156" s="173">
        <v>9.51</v>
      </c>
      <c r="HG156" s="174">
        <v>11.14</v>
      </c>
      <c r="HH156" s="175">
        <v>148.48</v>
      </c>
      <c r="HI156" s="175">
        <v>15.61</v>
      </c>
      <c r="HJ156" s="175">
        <v>0</v>
      </c>
      <c r="HK156" s="175">
        <v>27311.2</v>
      </c>
      <c r="HL156" s="175">
        <v>3586.23</v>
      </c>
      <c r="HM156" s="173">
        <v>9.73</v>
      </c>
      <c r="HN156" s="174">
        <v>11.17</v>
      </c>
      <c r="HO156" s="175">
        <v>687.44</v>
      </c>
      <c r="HP156" s="175">
        <v>70.61</v>
      </c>
      <c r="HQ156" s="175">
        <v>0</v>
      </c>
      <c r="HR156" s="175">
        <v>27998.66</v>
      </c>
      <c r="HS156" s="176">
        <v>3657.34</v>
      </c>
      <c r="HT156" s="8"/>
      <c r="HU156" s="173">
        <f t="shared" si="83"/>
        <v>7.904347826086956</v>
      </c>
      <c r="HV156" s="174">
        <f t="shared" si="84"/>
        <v>8.76695652173913</v>
      </c>
      <c r="HW156" s="202">
        <f t="shared" si="85"/>
        <v>22465.5</v>
      </c>
      <c r="HX156" s="175">
        <f t="shared" si="85"/>
        <v>2886.37</v>
      </c>
      <c r="HY156" s="210">
        <f t="shared" si="74"/>
        <v>0.14555765595463122</v>
      </c>
      <c r="HZ156" s="175">
        <f t="shared" si="75"/>
        <v>369.49956521739114</v>
      </c>
      <c r="IA156" s="183">
        <f t="shared" si="86"/>
        <v>1422.5733260869558</v>
      </c>
      <c r="IB156" s="194"/>
      <c r="IC156" s="211">
        <f>FG156</f>
        <v>19449.32</v>
      </c>
      <c r="ID156" s="212">
        <f t="shared" si="76"/>
        <v>15010.829999999998</v>
      </c>
      <c r="IE156" s="175">
        <f t="shared" si="91"/>
        <v>2816.58</v>
      </c>
      <c r="IF156" s="176">
        <f t="shared" si="77"/>
        <v>1978.69</v>
      </c>
      <c r="IG156" s="213"/>
      <c r="IH156" s="211">
        <f t="shared" si="78"/>
        <v>2.162028985507277</v>
      </c>
      <c r="II156" s="176">
        <f t="shared" si="79"/>
        <v>196.79260869565178</v>
      </c>
    </row>
    <row r="157" spans="1:243" s="171" customFormat="1" ht="12.75">
      <c r="A157" s="171" t="s">
        <v>45</v>
      </c>
      <c r="B157" s="172" t="s">
        <v>215</v>
      </c>
      <c r="C157" s="171">
        <v>7.2</v>
      </c>
      <c r="D157" s="173"/>
      <c r="E157" s="174"/>
      <c r="F157" s="175"/>
      <c r="G157" s="175"/>
      <c r="H157" s="175"/>
      <c r="I157" s="175"/>
      <c r="J157" s="176"/>
      <c r="K157" s="173"/>
      <c r="L157" s="174"/>
      <c r="M157" s="175"/>
      <c r="N157" s="175"/>
      <c r="O157" s="175"/>
      <c r="P157" s="175"/>
      <c r="Q157" s="176"/>
      <c r="R157" s="177"/>
      <c r="S157" s="2"/>
      <c r="T157" s="175"/>
      <c r="U157" s="175"/>
      <c r="V157" s="175"/>
      <c r="W157" s="175"/>
      <c r="X157" s="176"/>
      <c r="Y157" s="173">
        <v>8.14</v>
      </c>
      <c r="Z157" s="174">
        <v>8.77</v>
      </c>
      <c r="AA157" s="175">
        <v>1608.64</v>
      </c>
      <c r="AB157" s="175">
        <v>197.57</v>
      </c>
      <c r="AC157" s="175">
        <v>2559.3</v>
      </c>
      <c r="AD157" s="175">
        <v>1608.64</v>
      </c>
      <c r="AE157" s="176">
        <v>198.91</v>
      </c>
      <c r="AF157" s="177"/>
      <c r="AG157" s="2"/>
      <c r="AH157" s="2"/>
      <c r="AI157" s="2"/>
      <c r="AJ157" s="2"/>
      <c r="AK157" s="2"/>
      <c r="AL157" s="178"/>
      <c r="AM157" s="173"/>
      <c r="AN157" s="174"/>
      <c r="AO157" s="175"/>
      <c r="AP157" s="175"/>
      <c r="AQ157" s="175"/>
      <c r="AR157" s="175"/>
      <c r="AS157" s="176"/>
      <c r="AT157" s="179">
        <v>7.92</v>
      </c>
      <c r="AU157" s="180">
        <v>8.56</v>
      </c>
      <c r="AV157" s="175"/>
      <c r="AW157" s="175"/>
      <c r="AX157" s="175">
        <v>3175.68</v>
      </c>
      <c r="AY157" s="175">
        <v>2790.24</v>
      </c>
      <c r="AZ157" s="176">
        <v>363.79</v>
      </c>
      <c r="BA157" s="179">
        <v>7.88</v>
      </c>
      <c r="BB157" s="180">
        <v>8.5</v>
      </c>
      <c r="BC157" s="175"/>
      <c r="BD157" s="175"/>
      <c r="BE157" s="175">
        <v>3421.29</v>
      </c>
      <c r="BF157" s="175">
        <v>3780.05</v>
      </c>
      <c r="BG157" s="176">
        <v>482.62</v>
      </c>
      <c r="BH157" s="179">
        <v>7.86</v>
      </c>
      <c r="BI157" s="180">
        <v>8.48</v>
      </c>
      <c r="BJ157" s="175"/>
      <c r="BK157" s="175"/>
      <c r="BL157" s="175">
        <v>3547</v>
      </c>
      <c r="BM157" s="175">
        <v>4717</v>
      </c>
      <c r="BN157" s="176">
        <v>603</v>
      </c>
      <c r="BO157" s="179">
        <v>7.85</v>
      </c>
      <c r="BP157" s="180">
        <v>8.47</v>
      </c>
      <c r="BQ157" s="175"/>
      <c r="BR157" s="175"/>
      <c r="BS157" s="175">
        <v>3617</v>
      </c>
      <c r="BT157" s="175">
        <v>5805</v>
      </c>
      <c r="BU157" s="175">
        <v>743</v>
      </c>
      <c r="BV157" s="179">
        <v>7.83</v>
      </c>
      <c r="BW157" s="180">
        <v>8.445</v>
      </c>
      <c r="BX157" s="175"/>
      <c r="BY157" s="175"/>
      <c r="BZ157" s="181">
        <v>3644</v>
      </c>
      <c r="CA157" s="175">
        <v>6193.05</v>
      </c>
      <c r="CB157" s="176">
        <v>795.61</v>
      </c>
      <c r="CC157" s="175"/>
      <c r="CD157" s="182">
        <f t="shared" si="73"/>
        <v>1608.64</v>
      </c>
      <c r="CE157" s="175">
        <f t="shared" si="73"/>
        <v>197.57</v>
      </c>
      <c r="CF157" s="174">
        <f t="shared" si="89"/>
        <v>8.142126841119603</v>
      </c>
      <c r="CG157" s="175">
        <f t="shared" si="80"/>
        <v>25.852222222222224</v>
      </c>
      <c r="CH157" s="183">
        <f t="shared" si="81"/>
        <v>98.23844444444444</v>
      </c>
      <c r="CI157" s="276"/>
      <c r="CJ157" s="179">
        <v>7.78</v>
      </c>
      <c r="CK157" s="180">
        <v>8.47</v>
      </c>
      <c r="CL157" s="175">
        <v>966</v>
      </c>
      <c r="CM157" s="175">
        <v>124</v>
      </c>
      <c r="CN157" s="181">
        <v>3687</v>
      </c>
      <c r="CO157" s="175">
        <v>7159</v>
      </c>
      <c r="CP157" s="176">
        <v>920</v>
      </c>
      <c r="CQ157" s="179">
        <v>7.46</v>
      </c>
      <c r="CR157" s="180">
        <v>8.01</v>
      </c>
      <c r="CS157" s="175">
        <v>226.78</v>
      </c>
      <c r="CT157" s="175">
        <v>30.4</v>
      </c>
      <c r="CU157" s="181">
        <v>3968</v>
      </c>
      <c r="CV157" s="175">
        <v>8592.79</v>
      </c>
      <c r="CW157" s="176">
        <v>1106.18</v>
      </c>
      <c r="CX157" s="179">
        <v>7.65</v>
      </c>
      <c r="CY157" s="180">
        <v>8.27</v>
      </c>
      <c r="CZ157" s="175">
        <v>891.53</v>
      </c>
      <c r="DA157" s="175">
        <v>116.52</v>
      </c>
      <c r="DB157" s="175">
        <v>4003</v>
      </c>
      <c r="DC157" s="175">
        <v>9484.29</v>
      </c>
      <c r="DD157" s="176">
        <v>1223.24</v>
      </c>
      <c r="DE157" s="173">
        <v>7.7</v>
      </c>
      <c r="DF157" s="174">
        <v>8.28</v>
      </c>
      <c r="DG157" s="175">
        <v>1041.41</v>
      </c>
      <c r="DH157" s="175">
        <v>135.28</v>
      </c>
      <c r="DI157" s="175">
        <v>3984</v>
      </c>
      <c r="DJ157" s="175">
        <v>10525.71</v>
      </c>
      <c r="DK157" s="176">
        <v>1358.98</v>
      </c>
      <c r="DL157" s="173">
        <v>7.69</v>
      </c>
      <c r="DM157" s="174">
        <v>8.29</v>
      </c>
      <c r="DN157" s="175">
        <v>770.25</v>
      </c>
      <c r="DO157" s="175">
        <v>100.13</v>
      </c>
      <c r="DP157" s="175">
        <v>4054</v>
      </c>
      <c r="DQ157" s="175">
        <v>11295.87</v>
      </c>
      <c r="DR157" s="176">
        <v>1459.86</v>
      </c>
      <c r="DS157" s="185"/>
      <c r="DT157" s="8"/>
      <c r="DU157" s="8"/>
      <c r="DV157" s="8"/>
      <c r="DW157" s="8"/>
      <c r="DX157" s="8"/>
      <c r="DY157" s="186"/>
      <c r="DZ157" s="185"/>
      <c r="EA157" s="8"/>
      <c r="EB157" s="8"/>
      <c r="EC157" s="8"/>
      <c r="ED157" s="8"/>
      <c r="EE157" s="8"/>
      <c r="EF157" s="186"/>
      <c r="EG157" s="173">
        <v>7.49</v>
      </c>
      <c r="EH157" s="174">
        <v>8.2</v>
      </c>
      <c r="EI157" s="175">
        <v>1059.7</v>
      </c>
      <c r="EJ157" s="175">
        <v>141.44</v>
      </c>
      <c r="EK157" s="175">
        <v>4521</v>
      </c>
      <c r="EL157" s="175">
        <v>12355.55</v>
      </c>
      <c r="EM157" s="176">
        <v>1602.05</v>
      </c>
      <c r="EN157" s="174">
        <v>7.55</v>
      </c>
      <c r="EO157" s="174">
        <v>8.22</v>
      </c>
      <c r="EP157" s="175">
        <v>1082.11</v>
      </c>
      <c r="EQ157" s="175">
        <v>143.39</v>
      </c>
      <c r="ER157" s="175">
        <v>0</v>
      </c>
      <c r="ES157" s="175">
        <v>13437.68</v>
      </c>
      <c r="ET157" s="175">
        <v>1746.37</v>
      </c>
      <c r="EU157" s="173">
        <v>7.57</v>
      </c>
      <c r="EV157" s="174">
        <v>8.21</v>
      </c>
      <c r="EW157" s="175">
        <v>579.11</v>
      </c>
      <c r="EX157" s="175">
        <v>76.51</v>
      </c>
      <c r="EY157" s="175">
        <v>0</v>
      </c>
      <c r="EZ157" s="175">
        <v>14016.83</v>
      </c>
      <c r="FA157" s="176">
        <v>1823.17</v>
      </c>
      <c r="FB157" s="173">
        <v>7.64</v>
      </c>
      <c r="FC157" s="174">
        <v>8.29</v>
      </c>
      <c r="FD157" s="175">
        <v>621.99</v>
      </c>
      <c r="FE157" s="175">
        <v>81.44</v>
      </c>
      <c r="FF157" s="175">
        <v>0</v>
      </c>
      <c r="FG157" s="175">
        <v>14638.85</v>
      </c>
      <c r="FH157" s="175">
        <v>1905</v>
      </c>
      <c r="FI157" s="173">
        <v>7.53</v>
      </c>
      <c r="FJ157" s="174">
        <v>8.3</v>
      </c>
      <c r="FK157" s="175">
        <v>1123.83</v>
      </c>
      <c r="FL157" s="175">
        <v>149.21</v>
      </c>
      <c r="FM157" s="175">
        <v>0</v>
      </c>
      <c r="FN157" s="175">
        <v>15762.68</v>
      </c>
      <c r="FO157" s="176">
        <v>2055</v>
      </c>
      <c r="FP157" s="8"/>
      <c r="FQ157" s="182">
        <f t="shared" si="90"/>
        <v>8362.71</v>
      </c>
      <c r="FR157" s="175">
        <f t="shared" si="90"/>
        <v>1098.32</v>
      </c>
      <c r="FS157" s="174">
        <f t="shared" si="87"/>
        <v>7.614092432078083</v>
      </c>
      <c r="FT157" s="175">
        <f t="shared" si="88"/>
        <v>63.16750000000002</v>
      </c>
      <c r="FU157" s="183">
        <f t="shared" si="82"/>
        <v>246.35325000000006</v>
      </c>
      <c r="FV157" s="8"/>
      <c r="FW157" s="173">
        <v>7.31</v>
      </c>
      <c r="FX157" s="174">
        <v>8.13</v>
      </c>
      <c r="FY157" s="175">
        <v>1098.8</v>
      </c>
      <c r="FZ157" s="175">
        <v>150.27</v>
      </c>
      <c r="GA157" s="175">
        <v>0</v>
      </c>
      <c r="GB157" s="175">
        <v>16861.51</v>
      </c>
      <c r="GC157" s="176">
        <v>2205.93</v>
      </c>
      <c r="GD157" s="173">
        <v>7.19</v>
      </c>
      <c r="GE157" s="174">
        <v>8.01</v>
      </c>
      <c r="GF157" s="175">
        <v>1021.36</v>
      </c>
      <c r="GG157" s="175">
        <v>142.04</v>
      </c>
      <c r="GH157" s="175"/>
      <c r="GI157" s="175">
        <v>17882.84</v>
      </c>
      <c r="GJ157" s="175">
        <v>2349.01</v>
      </c>
      <c r="GK157" s="173">
        <v>7.18</v>
      </c>
      <c r="GL157" s="174">
        <v>8.03</v>
      </c>
      <c r="GM157" s="175">
        <v>1086.33</v>
      </c>
      <c r="GN157" s="175">
        <v>151.21</v>
      </c>
      <c r="GO157" s="175">
        <v>0</v>
      </c>
      <c r="GP157" s="175">
        <v>18969.28</v>
      </c>
      <c r="GQ157" s="176">
        <v>2500.96</v>
      </c>
      <c r="GR157" s="173">
        <v>7.26</v>
      </c>
      <c r="GS157" s="174">
        <v>8.01</v>
      </c>
      <c r="GT157" s="175">
        <v>1078.79</v>
      </c>
      <c r="GU157" s="175">
        <v>148.65</v>
      </c>
      <c r="GV157" s="175">
        <v>0</v>
      </c>
      <c r="GW157" s="175">
        <v>20048.06</v>
      </c>
      <c r="GX157" s="175">
        <v>2650.38</v>
      </c>
      <c r="GY157" s="173">
        <v>7.43</v>
      </c>
      <c r="GZ157" s="174">
        <v>8.11</v>
      </c>
      <c r="HA157" s="175">
        <v>931.9</v>
      </c>
      <c r="HB157" s="175">
        <v>125.38</v>
      </c>
      <c r="HC157" s="175"/>
      <c r="HD157" s="175">
        <v>20979.9</v>
      </c>
      <c r="HE157" s="176">
        <v>2776.36</v>
      </c>
      <c r="HF157" s="173">
        <v>7.3</v>
      </c>
      <c r="HG157" s="174">
        <v>7.95</v>
      </c>
      <c r="HH157" s="175">
        <v>529.42</v>
      </c>
      <c r="HI157" s="175">
        <v>72.56</v>
      </c>
      <c r="HJ157" s="175">
        <v>0</v>
      </c>
      <c r="HK157" s="175">
        <v>21509.31</v>
      </c>
      <c r="HL157" s="175">
        <v>2849.28</v>
      </c>
      <c r="HM157" s="173">
        <v>7.22</v>
      </c>
      <c r="HN157" s="174">
        <v>7.84</v>
      </c>
      <c r="HO157" s="175">
        <v>552.72</v>
      </c>
      <c r="HP157" s="175">
        <v>76.5</v>
      </c>
      <c r="HQ157" s="175">
        <v>0</v>
      </c>
      <c r="HR157" s="175">
        <v>22062.05</v>
      </c>
      <c r="HS157" s="176">
        <v>2926.02</v>
      </c>
      <c r="HT157" s="8"/>
      <c r="HU157" s="173">
        <f t="shared" si="83"/>
        <v>7.583913043478261</v>
      </c>
      <c r="HV157" s="174">
        <f t="shared" si="84"/>
        <v>8.254130434782608</v>
      </c>
      <c r="HW157" s="202">
        <f t="shared" si="85"/>
        <v>16270.670000000002</v>
      </c>
      <c r="HX157" s="175">
        <f t="shared" si="85"/>
        <v>2162.5</v>
      </c>
      <c r="HY157" s="210">
        <f t="shared" si="74"/>
        <v>0.05332125603864732</v>
      </c>
      <c r="HZ157" s="175">
        <f t="shared" si="75"/>
        <v>97.31527777777819</v>
      </c>
      <c r="IA157" s="183">
        <f t="shared" si="86"/>
        <v>374.66381944444606</v>
      </c>
      <c r="IB157" s="194"/>
      <c r="IC157" s="211">
        <f>FG157</f>
        <v>14638.85</v>
      </c>
      <c r="ID157" s="212">
        <f t="shared" si="76"/>
        <v>9971.349999999999</v>
      </c>
      <c r="IE157" s="175">
        <f t="shared" si="91"/>
        <v>2055</v>
      </c>
      <c r="IF157" s="176">
        <f t="shared" si="77"/>
        <v>1295.8899999999999</v>
      </c>
      <c r="IG157" s="213"/>
      <c r="IH157" s="211">
        <f t="shared" si="78"/>
        <v>-21.826388888888914</v>
      </c>
      <c r="II157" s="176">
        <f t="shared" si="79"/>
        <v>89.01972222222207</v>
      </c>
    </row>
    <row r="158" spans="1:243" s="171" customFormat="1" ht="12.75">
      <c r="A158" s="171" t="s">
        <v>45</v>
      </c>
      <c r="B158" s="172" t="s">
        <v>216</v>
      </c>
      <c r="C158" s="171">
        <v>7</v>
      </c>
      <c r="D158" s="173">
        <v>9.8</v>
      </c>
      <c r="E158" s="174">
        <v>10.3</v>
      </c>
      <c r="F158" s="175">
        <v>1167.3</v>
      </c>
      <c r="G158" s="175">
        <v>119.6</v>
      </c>
      <c r="H158" s="175">
        <v>2423</v>
      </c>
      <c r="I158" s="175">
        <v>4902.6</v>
      </c>
      <c r="J158" s="176">
        <v>513.7</v>
      </c>
      <c r="K158" s="173">
        <v>9.7</v>
      </c>
      <c r="L158" s="174">
        <v>10.5</v>
      </c>
      <c r="M158" s="175">
        <v>1435.3</v>
      </c>
      <c r="N158" s="175">
        <v>148.6</v>
      </c>
      <c r="O158" s="175">
        <v>3089</v>
      </c>
      <c r="P158" s="175">
        <v>6337.9</v>
      </c>
      <c r="Q158" s="176">
        <v>663.1</v>
      </c>
      <c r="R158" s="177">
        <v>10</v>
      </c>
      <c r="S158" s="2">
        <v>10.6</v>
      </c>
      <c r="T158" s="175">
        <v>1453.6</v>
      </c>
      <c r="U158" s="175">
        <v>145.5</v>
      </c>
      <c r="V158" s="175">
        <v>3031</v>
      </c>
      <c r="W158" s="175">
        <v>7791.7</v>
      </c>
      <c r="X158" s="176">
        <v>809.3</v>
      </c>
      <c r="Y158" s="173">
        <v>10.1</v>
      </c>
      <c r="Z158" s="174">
        <v>10.8</v>
      </c>
      <c r="AA158" s="175">
        <v>1592.7</v>
      </c>
      <c r="AB158" s="175">
        <v>157.1</v>
      </c>
      <c r="AC158" s="175">
        <v>3549</v>
      </c>
      <c r="AD158" s="175">
        <v>9384.3</v>
      </c>
      <c r="AE158" s="176">
        <v>966.8</v>
      </c>
      <c r="AF158" s="177">
        <v>9.9</v>
      </c>
      <c r="AG158" s="2">
        <v>10.7</v>
      </c>
      <c r="AH158" s="2">
        <v>322.2</v>
      </c>
      <c r="AI158" s="2">
        <v>32.4</v>
      </c>
      <c r="AJ158" s="2">
        <v>640</v>
      </c>
      <c r="AK158" s="2">
        <v>9706.6</v>
      </c>
      <c r="AL158" s="178">
        <v>999.4</v>
      </c>
      <c r="AM158" s="173"/>
      <c r="AN158" s="174"/>
      <c r="AO158" s="175"/>
      <c r="AP158" s="175"/>
      <c r="AQ158" s="175"/>
      <c r="AR158" s="175"/>
      <c r="AS158" s="176"/>
      <c r="AT158" s="179">
        <v>10.2</v>
      </c>
      <c r="AU158" s="180">
        <v>11</v>
      </c>
      <c r="AV158" s="175">
        <v>1025.1</v>
      </c>
      <c r="AW158" s="175">
        <v>100.7</v>
      </c>
      <c r="AX158" s="175">
        <v>2785</v>
      </c>
      <c r="AY158" s="175">
        <v>10737.6</v>
      </c>
      <c r="AZ158" s="176">
        <v>1101.5</v>
      </c>
      <c r="BA158" s="179">
        <v>10.2</v>
      </c>
      <c r="BB158" s="180">
        <v>11</v>
      </c>
      <c r="BC158" s="175">
        <v>1806</v>
      </c>
      <c r="BD158" s="175">
        <v>176.7</v>
      </c>
      <c r="BE158" s="175">
        <v>4887</v>
      </c>
      <c r="BF158" s="175">
        <v>12544.2</v>
      </c>
      <c r="BG158" s="176">
        <v>1278.9</v>
      </c>
      <c r="BH158" s="179">
        <v>10.3</v>
      </c>
      <c r="BI158" s="180">
        <v>11.2</v>
      </c>
      <c r="BJ158" s="175">
        <v>1591</v>
      </c>
      <c r="BK158" s="175">
        <v>142.3</v>
      </c>
      <c r="BL158" s="175">
        <v>3990</v>
      </c>
      <c r="BM158" s="175">
        <v>14136</v>
      </c>
      <c r="BN158" s="176">
        <v>1434</v>
      </c>
      <c r="BO158" s="179">
        <v>9.9</v>
      </c>
      <c r="BP158" s="180">
        <v>10.7</v>
      </c>
      <c r="BQ158" s="175">
        <v>1691</v>
      </c>
      <c r="BR158" s="175">
        <v>170</v>
      </c>
      <c r="BS158" s="175">
        <v>4016</v>
      </c>
      <c r="BT158" s="175">
        <v>15827</v>
      </c>
      <c r="BU158" s="175">
        <v>1605</v>
      </c>
      <c r="BV158" s="179">
        <v>10.1</v>
      </c>
      <c r="BW158" s="180">
        <v>10.9</v>
      </c>
      <c r="BX158" s="175">
        <v>1326</v>
      </c>
      <c r="BY158" s="175">
        <v>121</v>
      </c>
      <c r="BZ158" s="181">
        <v>2797</v>
      </c>
      <c r="CA158" s="175">
        <v>17154</v>
      </c>
      <c r="CB158" s="176">
        <v>1737</v>
      </c>
      <c r="CC158" s="175"/>
      <c r="CD158" s="182">
        <f t="shared" si="73"/>
        <v>13088</v>
      </c>
      <c r="CE158" s="175">
        <f t="shared" si="73"/>
        <v>1281.5</v>
      </c>
      <c r="CF158" s="174">
        <f t="shared" si="89"/>
        <v>10.213031603589544</v>
      </c>
      <c r="CG158" s="175">
        <f t="shared" si="80"/>
        <v>588.2142857142858</v>
      </c>
      <c r="CH158" s="183">
        <f t="shared" si="81"/>
        <v>2235.214285714286</v>
      </c>
      <c r="CI158" s="276"/>
      <c r="CJ158" s="179">
        <v>10.5</v>
      </c>
      <c r="CK158" s="180">
        <v>11.3</v>
      </c>
      <c r="CL158" s="175">
        <v>1648</v>
      </c>
      <c r="CM158" s="175">
        <v>145</v>
      </c>
      <c r="CN158" s="181">
        <v>3161</v>
      </c>
      <c r="CO158" s="175">
        <v>18802</v>
      </c>
      <c r="CP158" s="176">
        <v>1754</v>
      </c>
      <c r="CQ158" s="179">
        <v>10.46</v>
      </c>
      <c r="CR158" s="180">
        <v>11.34</v>
      </c>
      <c r="CS158" s="175">
        <v>1679.75</v>
      </c>
      <c r="CT158" s="175">
        <v>160.57</v>
      </c>
      <c r="CU158" s="181">
        <v>1895.52</v>
      </c>
      <c r="CV158" s="175">
        <v>20478.43</v>
      </c>
      <c r="CW158" s="176">
        <v>2056.66</v>
      </c>
      <c r="CX158" s="179">
        <v>10.41</v>
      </c>
      <c r="CY158" s="180">
        <v>11.28</v>
      </c>
      <c r="CZ158" s="175">
        <v>3588.61</v>
      </c>
      <c r="DA158" s="175">
        <v>344.63</v>
      </c>
      <c r="DB158" s="175">
        <v>2064</v>
      </c>
      <c r="DC158" s="175">
        <v>22387.24</v>
      </c>
      <c r="DD158" s="176">
        <v>2241.53</v>
      </c>
      <c r="DE158" s="173">
        <v>10.67</v>
      </c>
      <c r="DF158" s="174">
        <v>11.52</v>
      </c>
      <c r="DG158" s="175">
        <v>1426.44</v>
      </c>
      <c r="DH158" s="175">
        <v>133.7</v>
      </c>
      <c r="DI158" s="175">
        <v>2116.46</v>
      </c>
      <c r="DJ158" s="175">
        <v>23813.69</v>
      </c>
      <c r="DK158" s="176">
        <v>2376</v>
      </c>
      <c r="DL158" s="173">
        <v>11.01</v>
      </c>
      <c r="DM158" s="174">
        <v>11.85</v>
      </c>
      <c r="DN158" s="175">
        <v>915.78</v>
      </c>
      <c r="DO158" s="175">
        <v>83.2</v>
      </c>
      <c r="DP158" s="175">
        <v>2229</v>
      </c>
      <c r="DQ158" s="175">
        <v>24729.48</v>
      </c>
      <c r="DR158" s="176">
        <v>2459.75</v>
      </c>
      <c r="DS158" s="185"/>
      <c r="DT158" s="8"/>
      <c r="DU158" s="8"/>
      <c r="DV158" s="8"/>
      <c r="DW158" s="8"/>
      <c r="DX158" s="8"/>
      <c r="DY158" s="186"/>
      <c r="DZ158" s="185"/>
      <c r="EA158" s="8"/>
      <c r="EB158" s="8"/>
      <c r="EC158" s="8"/>
      <c r="ED158" s="8"/>
      <c r="EE158" s="8"/>
      <c r="EF158" s="186"/>
      <c r="EG158" s="173">
        <v>11.03</v>
      </c>
      <c r="EH158" s="174">
        <v>11.95</v>
      </c>
      <c r="EI158" s="175">
        <v>1728.67</v>
      </c>
      <c r="EJ158" s="175">
        <v>156.7</v>
      </c>
      <c r="EK158" s="175">
        <v>2199.38</v>
      </c>
      <c r="EL158" s="175">
        <v>26458.06</v>
      </c>
      <c r="EM158" s="176">
        <v>2617.22</v>
      </c>
      <c r="EN158" s="174">
        <v>10.57</v>
      </c>
      <c r="EO158" s="174">
        <v>11.58</v>
      </c>
      <c r="EP158" s="175">
        <v>1138.59</v>
      </c>
      <c r="EQ158" s="175">
        <v>107.72</v>
      </c>
      <c r="ER158" s="175">
        <v>0</v>
      </c>
      <c r="ES158" s="175">
        <v>27596.67</v>
      </c>
      <c r="ET158" s="175">
        <v>2725.21</v>
      </c>
      <c r="EU158" s="173">
        <v>10.66</v>
      </c>
      <c r="EV158" s="174">
        <v>11.56</v>
      </c>
      <c r="EW158" s="175">
        <v>1577.9</v>
      </c>
      <c r="EX158" s="175">
        <v>148.03</v>
      </c>
      <c r="EY158" s="175">
        <v>0</v>
      </c>
      <c r="EZ158" s="175">
        <v>29320.68</v>
      </c>
      <c r="FA158" s="176">
        <v>2892.79</v>
      </c>
      <c r="FB158" s="208"/>
      <c r="FC158" s="209"/>
      <c r="FD158" s="8"/>
      <c r="FE158" s="8"/>
      <c r="FF158" s="8"/>
      <c r="FG158" s="8"/>
      <c r="FH158" s="8"/>
      <c r="FI158" s="173">
        <v>10.75</v>
      </c>
      <c r="FJ158" s="174">
        <v>11.81</v>
      </c>
      <c r="FK158" s="175">
        <v>1208.8</v>
      </c>
      <c r="FL158" s="175">
        <v>112.4</v>
      </c>
      <c r="FM158" s="175">
        <v>0</v>
      </c>
      <c r="FN158" s="175">
        <v>31621.21</v>
      </c>
      <c r="FO158" s="176">
        <v>3115.37</v>
      </c>
      <c r="FP158" s="8"/>
      <c r="FQ158" s="182">
        <f t="shared" si="90"/>
        <v>14912.54</v>
      </c>
      <c r="FR158" s="175">
        <f t="shared" si="90"/>
        <v>1391.9500000000003</v>
      </c>
      <c r="FS158" s="174">
        <f t="shared" si="87"/>
        <v>10.713416430187864</v>
      </c>
      <c r="FT158" s="175">
        <f t="shared" si="88"/>
        <v>738.4128571428569</v>
      </c>
      <c r="FU158" s="183">
        <f t="shared" si="82"/>
        <v>2879.8101428571417</v>
      </c>
      <c r="FV158" s="8"/>
      <c r="FW158" s="173">
        <v>10.7</v>
      </c>
      <c r="FX158" s="174">
        <v>11.83</v>
      </c>
      <c r="FY158" s="175">
        <v>1457.09</v>
      </c>
      <c r="FZ158" s="175">
        <v>136.12</v>
      </c>
      <c r="GA158" s="175">
        <v>0</v>
      </c>
      <c r="GB158" s="175">
        <v>33078.3</v>
      </c>
      <c r="GC158" s="176">
        <v>3252.4</v>
      </c>
      <c r="GD158" s="173">
        <v>10.23</v>
      </c>
      <c r="GE158" s="174">
        <v>11.43</v>
      </c>
      <c r="GF158" s="175">
        <v>1210.76</v>
      </c>
      <c r="GG158" s="175">
        <v>118.34</v>
      </c>
      <c r="GH158" s="175"/>
      <c r="GI158" s="175">
        <v>34288.97</v>
      </c>
      <c r="GJ158" s="175">
        <v>3371.76</v>
      </c>
      <c r="GK158" s="173">
        <v>10.51</v>
      </c>
      <c r="GL158" s="174">
        <v>11.5</v>
      </c>
      <c r="GM158" s="175">
        <v>1280.8</v>
      </c>
      <c r="GN158" s="175">
        <v>121.82</v>
      </c>
      <c r="GO158" s="175">
        <v>0</v>
      </c>
      <c r="GP158" s="175">
        <v>35569.69</v>
      </c>
      <c r="GQ158" s="176">
        <v>3494.19</v>
      </c>
      <c r="GR158" s="185"/>
      <c r="GS158" s="8"/>
      <c r="GT158" s="8"/>
      <c r="GU158" s="8"/>
      <c r="GV158" s="8"/>
      <c r="GW158" s="8"/>
      <c r="GX158" s="8"/>
      <c r="GY158" s="173">
        <v>11.01</v>
      </c>
      <c r="GZ158" s="174">
        <v>11.93</v>
      </c>
      <c r="HA158" s="175">
        <v>1124.28</v>
      </c>
      <c r="HB158" s="175">
        <v>102.06</v>
      </c>
      <c r="HC158" s="175"/>
      <c r="HD158" s="175">
        <v>38061.03</v>
      </c>
      <c r="HE158" s="176">
        <v>3726.07</v>
      </c>
      <c r="HF158" s="173">
        <v>11.06</v>
      </c>
      <c r="HG158" s="174">
        <v>11.86</v>
      </c>
      <c r="HH158" s="175">
        <v>1353.64</v>
      </c>
      <c r="HI158" s="175">
        <v>122.42</v>
      </c>
      <c r="HJ158" s="175">
        <v>0</v>
      </c>
      <c r="HK158" s="175">
        <v>39414.69</v>
      </c>
      <c r="HL158" s="175">
        <v>3849.09</v>
      </c>
      <c r="HM158" s="173">
        <v>10.89</v>
      </c>
      <c r="HN158" s="174">
        <v>11.73</v>
      </c>
      <c r="HO158" s="175">
        <v>1551.91</v>
      </c>
      <c r="HP158" s="175">
        <v>142.54</v>
      </c>
      <c r="HQ158" s="175">
        <v>0</v>
      </c>
      <c r="HR158" s="175">
        <v>40966.59</v>
      </c>
      <c r="HS158" s="176">
        <v>3992.12</v>
      </c>
      <c r="HT158" s="8"/>
      <c r="HU158" s="173">
        <f t="shared" si="83"/>
        <v>10.4264</v>
      </c>
      <c r="HV158" s="174">
        <f t="shared" si="84"/>
        <v>11.286800000000001</v>
      </c>
      <c r="HW158" s="202">
        <f t="shared" si="85"/>
        <v>36301.22000000001</v>
      </c>
      <c r="HX158" s="175">
        <f t="shared" si="85"/>
        <v>3449.1499999999996</v>
      </c>
      <c r="HY158" s="210">
        <f t="shared" si="74"/>
        <v>0.4894857142857142</v>
      </c>
      <c r="HZ158" s="175">
        <f t="shared" si="75"/>
        <v>1736.7385714285729</v>
      </c>
      <c r="IA158" s="183">
        <f t="shared" si="86"/>
        <v>6686.443500000006</v>
      </c>
      <c r="IB158" s="194"/>
      <c r="IC158" s="211">
        <f>EZ158</f>
        <v>29320.68</v>
      </c>
      <c r="ID158" s="212">
        <f t="shared" si="76"/>
        <v>28322.739999999998</v>
      </c>
      <c r="IE158" s="175">
        <f t="shared" si="91"/>
        <v>3115.37</v>
      </c>
      <c r="IF158" s="176">
        <f t="shared" si="77"/>
        <v>2705.85</v>
      </c>
      <c r="IG158" s="8"/>
      <c r="IH158" s="211">
        <f t="shared" si="78"/>
        <v>1073.2985714285714</v>
      </c>
      <c r="II158" s="176">
        <f t="shared" si="79"/>
        <v>1340.255714285714</v>
      </c>
    </row>
    <row r="159" spans="1:243" s="171" customFormat="1" ht="12.75">
      <c r="A159" s="171" t="s">
        <v>45</v>
      </c>
      <c r="B159" s="172" t="s">
        <v>217</v>
      </c>
      <c r="C159" s="171">
        <v>8.5</v>
      </c>
      <c r="D159" s="173"/>
      <c r="E159" s="174"/>
      <c r="F159" s="175"/>
      <c r="G159" s="175"/>
      <c r="H159" s="175"/>
      <c r="I159" s="175"/>
      <c r="J159" s="176"/>
      <c r="K159" s="173"/>
      <c r="L159" s="174"/>
      <c r="M159" s="175"/>
      <c r="N159" s="175"/>
      <c r="O159" s="175"/>
      <c r="P159" s="175"/>
      <c r="Q159" s="176"/>
      <c r="R159" s="177"/>
      <c r="S159" s="2"/>
      <c r="T159" s="175"/>
      <c r="U159" s="175"/>
      <c r="V159" s="175"/>
      <c r="W159" s="175"/>
      <c r="X159" s="176"/>
      <c r="Y159" s="173"/>
      <c r="Z159" s="174"/>
      <c r="AA159" s="175"/>
      <c r="AB159" s="175"/>
      <c r="AC159" s="175"/>
      <c r="AD159" s="175"/>
      <c r="AE159" s="176"/>
      <c r="AF159" s="177"/>
      <c r="AG159" s="2"/>
      <c r="AH159" s="2"/>
      <c r="AI159" s="2"/>
      <c r="AJ159" s="2"/>
      <c r="AK159" s="2"/>
      <c r="AL159" s="178"/>
      <c r="AM159" s="173"/>
      <c r="AN159" s="174"/>
      <c r="AO159" s="2"/>
      <c r="AP159" s="2"/>
      <c r="AQ159" s="2"/>
      <c r="AR159" s="2"/>
      <c r="AS159" s="178"/>
      <c r="AT159" s="179">
        <v>8.49</v>
      </c>
      <c r="AU159" s="180">
        <v>9.28</v>
      </c>
      <c r="AV159" s="175">
        <v>507.59</v>
      </c>
      <c r="AW159" s="175">
        <v>59.8</v>
      </c>
      <c r="AX159" s="175">
        <v>652.1</v>
      </c>
      <c r="AY159" s="175">
        <v>507.57</v>
      </c>
      <c r="AZ159" s="176">
        <v>60.44</v>
      </c>
      <c r="BA159" s="179">
        <v>7.85</v>
      </c>
      <c r="BB159" s="180">
        <v>9.31</v>
      </c>
      <c r="BC159" s="175">
        <v>149.65</v>
      </c>
      <c r="BD159" s="175">
        <v>19.07</v>
      </c>
      <c r="BE159" s="175">
        <v>3855</v>
      </c>
      <c r="BF159" s="175">
        <v>657.23</v>
      </c>
      <c r="BG159" s="176">
        <v>79.71</v>
      </c>
      <c r="BH159" s="179">
        <v>8.07</v>
      </c>
      <c r="BI159" s="180">
        <v>9.51</v>
      </c>
      <c r="BJ159" s="175">
        <v>594</v>
      </c>
      <c r="BK159" s="175">
        <v>73</v>
      </c>
      <c r="BL159" s="175">
        <v>3188</v>
      </c>
      <c r="BM159" s="175">
        <v>1251</v>
      </c>
      <c r="BN159" s="176">
        <v>1252</v>
      </c>
      <c r="BO159" s="179">
        <v>7.32</v>
      </c>
      <c r="BP159" s="180">
        <v>9.28</v>
      </c>
      <c r="BQ159" s="175">
        <v>633</v>
      </c>
      <c r="BR159" s="175">
        <v>86</v>
      </c>
      <c r="BS159" s="175">
        <v>3402</v>
      </c>
      <c r="BT159" s="175">
        <v>1884</v>
      </c>
      <c r="BU159" s="175">
        <v>240</v>
      </c>
      <c r="BV159" s="179">
        <v>7.32</v>
      </c>
      <c r="BW159" s="180">
        <v>9.28</v>
      </c>
      <c r="BX159" s="175">
        <v>633</v>
      </c>
      <c r="BY159" s="175">
        <v>86</v>
      </c>
      <c r="BZ159" s="181">
        <v>3402</v>
      </c>
      <c r="CA159" s="175">
        <v>1884</v>
      </c>
      <c r="CB159" s="176">
        <v>240</v>
      </c>
      <c r="CC159" s="175"/>
      <c r="CD159" s="182">
        <f t="shared" si="73"/>
        <v>2517.24</v>
      </c>
      <c r="CE159" s="175">
        <f t="shared" si="73"/>
        <v>323.87</v>
      </c>
      <c r="CF159" s="174">
        <f t="shared" si="89"/>
        <v>7.772377805909778</v>
      </c>
      <c r="CG159" s="175">
        <f t="shared" si="80"/>
        <v>-27.724117647058847</v>
      </c>
      <c r="CH159" s="183">
        <f t="shared" si="81"/>
        <v>-105.35164705882362</v>
      </c>
      <c r="CI159" s="276"/>
      <c r="CJ159" s="179">
        <v>7.2</v>
      </c>
      <c r="CK159" s="180">
        <v>9.23</v>
      </c>
      <c r="CL159" s="175">
        <v>723</v>
      </c>
      <c r="CM159" s="175">
        <v>100</v>
      </c>
      <c r="CN159" s="181">
        <v>3407</v>
      </c>
      <c r="CO159" s="175">
        <v>1975</v>
      </c>
      <c r="CP159" s="176">
        <v>254</v>
      </c>
      <c r="CQ159" s="179">
        <v>7.26</v>
      </c>
      <c r="CR159" s="180">
        <v>9.43</v>
      </c>
      <c r="CS159" s="175">
        <v>513.01</v>
      </c>
      <c r="CT159" s="175">
        <v>70.67</v>
      </c>
      <c r="CU159" s="181">
        <v>3436.58</v>
      </c>
      <c r="CV159" s="175">
        <v>2857.91</v>
      </c>
      <c r="CW159" s="176">
        <v>378.66</v>
      </c>
      <c r="CX159" s="179">
        <v>8.18</v>
      </c>
      <c r="CY159" s="180">
        <v>9.71</v>
      </c>
      <c r="CZ159" s="175">
        <v>585.31</v>
      </c>
      <c r="DA159" s="175">
        <v>71.51</v>
      </c>
      <c r="DB159" s="175">
        <v>3451</v>
      </c>
      <c r="DC159" s="175">
        <v>3443.2</v>
      </c>
      <c r="DD159" s="176">
        <v>450.66</v>
      </c>
      <c r="DE159" s="173">
        <v>8.56</v>
      </c>
      <c r="DF159" s="174">
        <v>10.03</v>
      </c>
      <c r="DG159" s="175">
        <v>646.62</v>
      </c>
      <c r="DH159" s="175">
        <v>75.57</v>
      </c>
      <c r="DI159" s="175">
        <v>3402</v>
      </c>
      <c r="DJ159" s="175">
        <v>4089.8</v>
      </c>
      <c r="DK159" s="176" t="s">
        <v>218</v>
      </c>
      <c r="DL159" s="173">
        <v>8.99</v>
      </c>
      <c r="DM159" s="174">
        <v>10.06</v>
      </c>
      <c r="DN159" s="175">
        <v>221.95</v>
      </c>
      <c r="DO159" s="175">
        <v>24.68</v>
      </c>
      <c r="DP159" s="175">
        <v>2469</v>
      </c>
      <c r="DQ159" s="175">
        <v>4311.74</v>
      </c>
      <c r="DR159" s="176">
        <v>551.26</v>
      </c>
      <c r="DS159" s="185"/>
      <c r="DT159" s="8"/>
      <c r="DU159" s="8"/>
      <c r="DV159" s="8"/>
      <c r="DW159" s="8"/>
      <c r="DX159" s="8"/>
      <c r="DY159" s="186"/>
      <c r="DZ159" s="185"/>
      <c r="EA159" s="8"/>
      <c r="EB159" s="8"/>
      <c r="EC159" s="8"/>
      <c r="ED159" s="8"/>
      <c r="EE159" s="8"/>
      <c r="EF159" s="186"/>
      <c r="EG159" s="173">
        <v>6.14</v>
      </c>
      <c r="EH159" s="174">
        <v>9.63</v>
      </c>
      <c r="EI159" s="175">
        <v>4.05</v>
      </c>
      <c r="EJ159" s="175">
        <v>0.66</v>
      </c>
      <c r="EK159" s="175">
        <v>6419</v>
      </c>
      <c r="EL159" s="175">
        <v>4321.44</v>
      </c>
      <c r="EM159" s="176">
        <v>553.84</v>
      </c>
      <c r="EN159" s="174">
        <v>9.17</v>
      </c>
      <c r="EO159" s="174">
        <v>9.79</v>
      </c>
      <c r="EP159" s="175">
        <v>298.6</v>
      </c>
      <c r="EQ159" s="175">
        <v>32.56</v>
      </c>
      <c r="ER159" s="175">
        <v>0</v>
      </c>
      <c r="ES159" s="175">
        <v>4620.03</v>
      </c>
      <c r="ET159" s="175">
        <v>586.66</v>
      </c>
      <c r="EU159" s="173">
        <v>9.14</v>
      </c>
      <c r="EV159" s="174">
        <v>10.01</v>
      </c>
      <c r="EW159" s="175">
        <v>186.98</v>
      </c>
      <c r="EX159" s="175">
        <v>20.45</v>
      </c>
      <c r="EY159" s="175">
        <v>0</v>
      </c>
      <c r="EZ159" s="175">
        <v>4807</v>
      </c>
      <c r="FA159" s="176">
        <v>607.11</v>
      </c>
      <c r="FB159" s="173">
        <v>9.39</v>
      </c>
      <c r="FC159" s="174">
        <v>9.87</v>
      </c>
      <c r="FD159" s="175">
        <v>255.75</v>
      </c>
      <c r="FE159" s="175">
        <v>27.23</v>
      </c>
      <c r="FF159" s="175">
        <v>0</v>
      </c>
      <c r="FG159" s="175">
        <v>5062.75</v>
      </c>
      <c r="FH159" s="175">
        <v>634.35</v>
      </c>
      <c r="FI159" s="173">
        <v>6.9</v>
      </c>
      <c r="FJ159" s="174">
        <v>8.52</v>
      </c>
      <c r="FK159" s="175">
        <v>285.35</v>
      </c>
      <c r="FL159" s="175">
        <v>41.32</v>
      </c>
      <c r="FM159" s="175">
        <v>0</v>
      </c>
      <c r="FN159" s="175">
        <v>5348.14</v>
      </c>
      <c r="FO159" s="176">
        <v>675.87</v>
      </c>
      <c r="FP159" s="8"/>
      <c r="FQ159" s="182">
        <f t="shared" si="90"/>
        <v>3720.62</v>
      </c>
      <c r="FR159" s="175">
        <f t="shared" si="90"/>
        <v>464.65000000000003</v>
      </c>
      <c r="FS159" s="174">
        <f t="shared" si="87"/>
        <v>8.007360378779726</v>
      </c>
      <c r="FT159" s="175">
        <f t="shared" si="88"/>
        <v>-26.930000000000064</v>
      </c>
      <c r="FU159" s="183">
        <f t="shared" si="82"/>
        <v>-105.02700000000024</v>
      </c>
      <c r="FV159" s="8"/>
      <c r="FW159" s="173">
        <v>6.7</v>
      </c>
      <c r="FX159" s="174">
        <v>8.39</v>
      </c>
      <c r="FY159" s="175">
        <v>825.64</v>
      </c>
      <c r="FZ159" s="175">
        <v>123.16</v>
      </c>
      <c r="GA159" s="175">
        <v>0</v>
      </c>
      <c r="GB159" s="175">
        <v>5888.39</v>
      </c>
      <c r="GC159" s="176">
        <v>758.19</v>
      </c>
      <c r="GD159" s="173">
        <v>6.76</v>
      </c>
      <c r="GE159" s="174">
        <v>8.83</v>
      </c>
      <c r="GF159" s="175">
        <v>148.02</v>
      </c>
      <c r="GG159" s="175">
        <v>21.88</v>
      </c>
      <c r="GH159" s="175"/>
      <c r="GI159" s="175">
        <v>6036.4</v>
      </c>
      <c r="GJ159" s="175">
        <v>780.08</v>
      </c>
      <c r="GK159" s="173">
        <v>7.44</v>
      </c>
      <c r="GL159" s="174">
        <v>9.04</v>
      </c>
      <c r="GM159" s="175">
        <v>121.72</v>
      </c>
      <c r="GN159" s="175">
        <v>16.36</v>
      </c>
      <c r="GO159" s="175">
        <v>0</v>
      </c>
      <c r="GP159" s="175">
        <v>6158.12</v>
      </c>
      <c r="GQ159" s="176">
        <v>796.67</v>
      </c>
      <c r="GR159" s="173">
        <v>5.89</v>
      </c>
      <c r="GS159" s="174">
        <v>9.43</v>
      </c>
      <c r="GT159" s="175">
        <v>3.89</v>
      </c>
      <c r="GU159" s="175">
        <v>0.66</v>
      </c>
      <c r="GV159" s="175">
        <v>0</v>
      </c>
      <c r="GW159" s="175">
        <v>6767.12</v>
      </c>
      <c r="GX159" s="175">
        <v>862.56</v>
      </c>
      <c r="GY159" s="173">
        <v>8.98</v>
      </c>
      <c r="GZ159" s="174">
        <v>9.88</v>
      </c>
      <c r="HA159" s="175">
        <v>2.45</v>
      </c>
      <c r="HB159" s="175">
        <v>0.27</v>
      </c>
      <c r="HC159" s="175"/>
      <c r="HD159" s="175">
        <v>6911.25</v>
      </c>
      <c r="HE159" s="176">
        <v>879.88</v>
      </c>
      <c r="HF159" s="173">
        <v>9.37</v>
      </c>
      <c r="HG159" s="174">
        <v>10.34</v>
      </c>
      <c r="HH159" s="175">
        <v>538.27</v>
      </c>
      <c r="HI159" s="175">
        <v>57.47</v>
      </c>
      <c r="HJ159" s="175">
        <v>0</v>
      </c>
      <c r="HK159" s="175">
        <v>7449.48</v>
      </c>
      <c r="HL159" s="175">
        <v>937.56</v>
      </c>
      <c r="HM159" s="173">
        <v>6.14</v>
      </c>
      <c r="HN159" s="174">
        <v>9.63</v>
      </c>
      <c r="HO159" s="175">
        <v>4.05</v>
      </c>
      <c r="HP159" s="175">
        <v>0.66</v>
      </c>
      <c r="HQ159" s="175">
        <v>0</v>
      </c>
      <c r="HR159" s="175">
        <v>4321.44</v>
      </c>
      <c r="HS159" s="176">
        <v>553.84</v>
      </c>
      <c r="HT159" s="8"/>
      <c r="HU159" s="173">
        <f t="shared" si="83"/>
        <v>7.784545454545454</v>
      </c>
      <c r="HV159" s="174">
        <f t="shared" si="84"/>
        <v>9.476363636363637</v>
      </c>
      <c r="HW159" s="202">
        <f t="shared" si="85"/>
        <v>7881.9</v>
      </c>
      <c r="HX159" s="175">
        <f t="shared" si="85"/>
        <v>1008.98</v>
      </c>
      <c r="HY159" s="210">
        <f t="shared" si="74"/>
        <v>-0.08417112299465244</v>
      </c>
      <c r="HZ159" s="175">
        <f t="shared" si="75"/>
        <v>-81.69764705882358</v>
      </c>
      <c r="IA159" s="183">
        <f t="shared" si="86"/>
        <v>-314.53594117647077</v>
      </c>
      <c r="IB159" s="194"/>
      <c r="IC159" s="211">
        <f>FG159</f>
        <v>5062.75</v>
      </c>
      <c r="ID159" s="212">
        <f t="shared" si="76"/>
        <v>6237.86</v>
      </c>
      <c r="IE159" s="175">
        <f t="shared" si="91"/>
        <v>675.87</v>
      </c>
      <c r="IF159" s="176">
        <f t="shared" si="77"/>
        <v>788.5200000000001</v>
      </c>
      <c r="IG159" s="175"/>
      <c r="IH159" s="211">
        <f t="shared" si="78"/>
        <v>-80.25235294117647</v>
      </c>
      <c r="II159" s="176">
        <f t="shared" si="79"/>
        <v>-54.65411764705891</v>
      </c>
    </row>
    <row r="160" spans="1:243" s="171" customFormat="1" ht="13.5" thickBot="1">
      <c r="A160" s="171" t="s">
        <v>45</v>
      </c>
      <c r="B160" s="277" t="s">
        <v>219</v>
      </c>
      <c r="C160" s="278">
        <v>8.5</v>
      </c>
      <c r="D160" s="279"/>
      <c r="E160" s="280"/>
      <c r="F160" s="138"/>
      <c r="G160" s="138"/>
      <c r="H160" s="138"/>
      <c r="I160" s="138"/>
      <c r="J160" s="140"/>
      <c r="K160" s="279"/>
      <c r="L160" s="280"/>
      <c r="M160" s="138"/>
      <c r="N160" s="138"/>
      <c r="O160" s="138"/>
      <c r="P160" s="138"/>
      <c r="Q160" s="140"/>
      <c r="R160" s="281"/>
      <c r="S160" s="282"/>
      <c r="T160" s="138"/>
      <c r="U160" s="138"/>
      <c r="V160" s="138"/>
      <c r="W160" s="138"/>
      <c r="X160" s="140"/>
      <c r="Y160" s="279"/>
      <c r="Z160" s="280"/>
      <c r="AA160" s="138"/>
      <c r="AB160" s="138"/>
      <c r="AC160" s="138"/>
      <c r="AD160" s="138"/>
      <c r="AE160" s="140"/>
      <c r="AF160" s="281"/>
      <c r="AG160" s="282"/>
      <c r="AH160" s="282"/>
      <c r="AI160" s="282"/>
      <c r="AJ160" s="282"/>
      <c r="AK160" s="282"/>
      <c r="AL160" s="283"/>
      <c r="AM160" s="281"/>
      <c r="AN160" s="282"/>
      <c r="AO160" s="282"/>
      <c r="AP160" s="282"/>
      <c r="AQ160" s="282"/>
      <c r="AR160" s="282"/>
      <c r="AS160" s="283"/>
      <c r="AT160" s="284">
        <v>8.35</v>
      </c>
      <c r="AU160" s="285">
        <v>9.2</v>
      </c>
      <c r="AV160" s="138">
        <v>718.76</v>
      </c>
      <c r="AW160" s="138">
        <v>86.08</v>
      </c>
      <c r="AX160" s="138">
        <v>1476.15</v>
      </c>
      <c r="AY160" s="138">
        <v>718.66</v>
      </c>
      <c r="AZ160" s="140">
        <v>86.85</v>
      </c>
      <c r="BA160" s="284">
        <v>8.04</v>
      </c>
      <c r="BB160" s="285">
        <v>9.12</v>
      </c>
      <c r="BC160" s="138">
        <v>536.63</v>
      </c>
      <c r="BD160" s="138">
        <v>66.78</v>
      </c>
      <c r="BE160" s="138">
        <v>3259</v>
      </c>
      <c r="BF160" s="138">
        <v>1255.22</v>
      </c>
      <c r="BG160" s="140">
        <v>153.88</v>
      </c>
      <c r="BH160" s="284">
        <v>9.52</v>
      </c>
      <c r="BI160" s="285">
        <v>10.02</v>
      </c>
      <c r="BJ160" s="138">
        <v>523</v>
      </c>
      <c r="BK160" s="138">
        <v>55</v>
      </c>
      <c r="BL160" s="138">
        <v>721</v>
      </c>
      <c r="BM160" s="138">
        <v>1779</v>
      </c>
      <c r="BN160" s="140">
        <v>209</v>
      </c>
      <c r="BO160" s="284">
        <v>8.88</v>
      </c>
      <c r="BP160" s="285">
        <v>9.69</v>
      </c>
      <c r="BQ160" s="138">
        <v>524</v>
      </c>
      <c r="BR160" s="138">
        <v>59</v>
      </c>
      <c r="BS160" s="138">
        <v>833</v>
      </c>
      <c r="BT160" s="138">
        <v>2303</v>
      </c>
      <c r="BU160" s="138">
        <v>268</v>
      </c>
      <c r="BV160" s="284">
        <v>8.88</v>
      </c>
      <c r="BW160" s="285">
        <v>9.69</v>
      </c>
      <c r="BX160" s="138">
        <v>524</v>
      </c>
      <c r="BY160" s="138">
        <v>59</v>
      </c>
      <c r="BZ160" s="139">
        <v>833</v>
      </c>
      <c r="CA160" s="138">
        <v>2303</v>
      </c>
      <c r="CB160" s="140">
        <v>268</v>
      </c>
      <c r="CC160" s="175"/>
      <c r="CD160" s="286">
        <f t="shared" si="73"/>
        <v>2826.39</v>
      </c>
      <c r="CE160" s="138">
        <f t="shared" si="73"/>
        <v>325.86</v>
      </c>
      <c r="CF160" s="280">
        <f t="shared" si="89"/>
        <v>8.67363284846253</v>
      </c>
      <c r="CG160" s="138">
        <f t="shared" si="80"/>
        <v>6.6564705882352655</v>
      </c>
      <c r="CH160" s="287">
        <f t="shared" si="81"/>
        <v>25.294588235294007</v>
      </c>
      <c r="CI160" s="276"/>
      <c r="CJ160" s="284">
        <v>8.89</v>
      </c>
      <c r="CK160" s="285">
        <v>9.73</v>
      </c>
      <c r="CL160" s="138">
        <v>635</v>
      </c>
      <c r="CM160" s="138">
        <v>71.44</v>
      </c>
      <c r="CN160" s="139">
        <v>833</v>
      </c>
      <c r="CO160" s="138">
        <v>2414</v>
      </c>
      <c r="CP160" s="140">
        <v>281</v>
      </c>
      <c r="CQ160" s="284">
        <v>6.97</v>
      </c>
      <c r="CR160" s="285">
        <v>8.59</v>
      </c>
      <c r="CS160" s="138">
        <v>164.82</v>
      </c>
      <c r="CT160" s="138">
        <v>23.64</v>
      </c>
      <c r="CU160" s="139">
        <v>3846</v>
      </c>
      <c r="CV160" s="138">
        <v>2591.74</v>
      </c>
      <c r="CW160" s="140">
        <v>306.47</v>
      </c>
      <c r="CX160" s="284">
        <v>8.26</v>
      </c>
      <c r="CY160" s="285">
        <v>9.22</v>
      </c>
      <c r="CZ160" s="138">
        <v>157.47</v>
      </c>
      <c r="DA160" s="138">
        <v>19.05</v>
      </c>
      <c r="DB160" s="138">
        <v>1378</v>
      </c>
      <c r="DC160" s="138">
        <v>2749.21</v>
      </c>
      <c r="DD160" s="140">
        <v>325.82</v>
      </c>
      <c r="DE160" s="288" t="s">
        <v>220</v>
      </c>
      <c r="DF160" s="280">
        <v>10.03</v>
      </c>
      <c r="DG160" s="138">
        <v>440.44</v>
      </c>
      <c r="DH160" s="138">
        <v>46.44</v>
      </c>
      <c r="DI160" s="138">
        <v>960.4</v>
      </c>
      <c r="DJ160" s="138">
        <v>3189.62</v>
      </c>
      <c r="DK160" s="140">
        <v>372.27</v>
      </c>
      <c r="DL160" s="279">
        <v>7.25</v>
      </c>
      <c r="DM160" s="280">
        <v>9.56</v>
      </c>
      <c r="DN160" s="289">
        <v>10.42</v>
      </c>
      <c r="DO160" s="289">
        <v>1.44</v>
      </c>
      <c r="DP160" s="138">
        <v>3358</v>
      </c>
      <c r="DQ160" s="138">
        <v>3200.04</v>
      </c>
      <c r="DR160" s="140">
        <v>373.7</v>
      </c>
      <c r="DS160" s="290"/>
      <c r="DT160" s="291"/>
      <c r="DU160" s="291"/>
      <c r="DV160" s="291"/>
      <c r="DW160" s="291"/>
      <c r="DX160" s="291"/>
      <c r="DY160" s="292"/>
      <c r="DZ160" s="290"/>
      <c r="EA160" s="291"/>
      <c r="EB160" s="291"/>
      <c r="EC160" s="291"/>
      <c r="ED160" s="291"/>
      <c r="EE160" s="291"/>
      <c r="EF160" s="292"/>
      <c r="EG160" s="279">
        <v>7.95</v>
      </c>
      <c r="EH160" s="280">
        <v>9.14</v>
      </c>
      <c r="EI160" s="138">
        <v>551.03</v>
      </c>
      <c r="EJ160" s="138">
        <v>69.3</v>
      </c>
      <c r="EK160" s="138">
        <v>4763</v>
      </c>
      <c r="EL160" s="138">
        <v>3756.38</v>
      </c>
      <c r="EM160" s="140">
        <v>444.92</v>
      </c>
      <c r="EN160" s="280">
        <v>7.55</v>
      </c>
      <c r="EO160" s="280">
        <v>8.53</v>
      </c>
      <c r="EP160" s="138">
        <v>515.48</v>
      </c>
      <c r="EQ160" s="138">
        <v>68.3</v>
      </c>
      <c r="ER160" s="138">
        <v>0</v>
      </c>
      <c r="ES160" s="138">
        <v>4271.79</v>
      </c>
      <c r="ET160" s="138">
        <v>513.55</v>
      </c>
      <c r="EU160" s="279">
        <v>7.42</v>
      </c>
      <c r="EV160" s="280">
        <v>8.7</v>
      </c>
      <c r="EW160" s="138">
        <v>641.77</v>
      </c>
      <c r="EX160" s="138">
        <v>86.45</v>
      </c>
      <c r="EY160" s="138">
        <v>0</v>
      </c>
      <c r="EZ160" s="138">
        <v>4913.54</v>
      </c>
      <c r="FA160" s="140">
        <v>600.43</v>
      </c>
      <c r="FB160" s="279">
        <v>7.45</v>
      </c>
      <c r="FC160" s="280">
        <v>8.75</v>
      </c>
      <c r="FD160" s="138">
        <v>602.79</v>
      </c>
      <c r="FE160" s="138">
        <v>80.87</v>
      </c>
      <c r="FF160" s="138">
        <v>0</v>
      </c>
      <c r="FG160" s="138">
        <v>5516.36</v>
      </c>
      <c r="FH160" s="138">
        <v>681.75</v>
      </c>
      <c r="FI160" s="279">
        <v>6.82</v>
      </c>
      <c r="FJ160" s="280">
        <v>8.34</v>
      </c>
      <c r="FK160" s="138">
        <v>133.8</v>
      </c>
      <c r="FL160" s="138">
        <v>19.63</v>
      </c>
      <c r="FM160" s="138">
        <v>0</v>
      </c>
      <c r="FN160" s="138">
        <v>5650.17</v>
      </c>
      <c r="FO160" s="140">
        <v>701.4</v>
      </c>
      <c r="FP160" s="8"/>
      <c r="FQ160" s="286">
        <f t="shared" si="90"/>
        <v>3853.02</v>
      </c>
      <c r="FR160" s="138">
        <f t="shared" si="90"/>
        <v>486.56</v>
      </c>
      <c r="FS160" s="280">
        <f t="shared" si="87"/>
        <v>7.918900032883919</v>
      </c>
      <c r="FT160" s="138">
        <f t="shared" si="88"/>
        <v>-33.263529411764694</v>
      </c>
      <c r="FU160" s="287">
        <f t="shared" si="82"/>
        <v>-129.7277647058823</v>
      </c>
      <c r="FV160" s="8"/>
      <c r="FW160" s="279">
        <v>6.54</v>
      </c>
      <c r="FX160" s="280">
        <v>8.28</v>
      </c>
      <c r="FY160" s="138">
        <v>11.28</v>
      </c>
      <c r="FZ160" s="138">
        <v>1.73</v>
      </c>
      <c r="GA160" s="138">
        <v>0</v>
      </c>
      <c r="GB160" s="138">
        <v>5661.45</v>
      </c>
      <c r="GC160" s="140">
        <v>703.12</v>
      </c>
      <c r="GD160" s="279">
        <v>9.48</v>
      </c>
      <c r="GE160" s="280">
        <v>10.06</v>
      </c>
      <c r="GF160" s="138">
        <v>433.51</v>
      </c>
      <c r="GG160" s="138">
        <v>45.74</v>
      </c>
      <c r="GH160" s="138"/>
      <c r="GI160" s="138">
        <v>6083.66</v>
      </c>
      <c r="GJ160" s="138">
        <v>747.14</v>
      </c>
      <c r="GK160" s="279">
        <v>8.14</v>
      </c>
      <c r="GL160" s="280">
        <v>9.66</v>
      </c>
      <c r="GM160" s="138">
        <v>1097.71</v>
      </c>
      <c r="GN160" s="138">
        <v>134.84</v>
      </c>
      <c r="GO160" s="138">
        <v>0</v>
      </c>
      <c r="GP160" s="138">
        <v>6747.84</v>
      </c>
      <c r="GQ160" s="140">
        <v>837.01</v>
      </c>
      <c r="GR160" s="279">
        <v>8.57</v>
      </c>
      <c r="GS160" s="280">
        <v>9.74</v>
      </c>
      <c r="GT160" s="138">
        <v>615.88</v>
      </c>
      <c r="GU160" s="138">
        <v>71.86</v>
      </c>
      <c r="GV160" s="138">
        <v>0</v>
      </c>
      <c r="GW160" s="138">
        <v>7363.71</v>
      </c>
      <c r="GX160" s="138">
        <v>909.09</v>
      </c>
      <c r="GY160" s="279">
        <v>8.35</v>
      </c>
      <c r="GZ160" s="280">
        <v>9.71</v>
      </c>
      <c r="HA160" s="138">
        <v>145.6</v>
      </c>
      <c r="HB160" s="138">
        <v>17.44</v>
      </c>
      <c r="HC160" s="138"/>
      <c r="HD160" s="138">
        <v>6908.81</v>
      </c>
      <c r="HE160" s="140">
        <v>879.6</v>
      </c>
      <c r="HF160" s="279">
        <v>9.67</v>
      </c>
      <c r="HG160" s="280">
        <v>10.58</v>
      </c>
      <c r="HH160" s="138">
        <v>950.85</v>
      </c>
      <c r="HI160" s="138">
        <v>98.31</v>
      </c>
      <c r="HJ160" s="138">
        <v>0</v>
      </c>
      <c r="HK160" s="138">
        <v>8423.14</v>
      </c>
      <c r="HL160" s="138">
        <v>1020.64</v>
      </c>
      <c r="HM160" s="279">
        <v>7.95</v>
      </c>
      <c r="HN160" s="280">
        <v>9.14</v>
      </c>
      <c r="HO160" s="138">
        <v>551.03</v>
      </c>
      <c r="HP160" s="138">
        <v>69.3</v>
      </c>
      <c r="HQ160" s="138">
        <v>0</v>
      </c>
      <c r="HR160" s="138">
        <v>3756.38</v>
      </c>
      <c r="HS160" s="140">
        <v>444.92</v>
      </c>
      <c r="HT160" s="8"/>
      <c r="HU160" s="279">
        <f t="shared" si="83"/>
        <v>8.13952380952381</v>
      </c>
      <c r="HV160" s="280">
        <f t="shared" si="84"/>
        <v>9.34</v>
      </c>
      <c r="HW160" s="293">
        <f t="shared" si="85"/>
        <v>10485.27</v>
      </c>
      <c r="HX160" s="138">
        <f t="shared" si="85"/>
        <v>1251.6399999999999</v>
      </c>
      <c r="HY160" s="294">
        <f t="shared" si="74"/>
        <v>-0.042408963585434084</v>
      </c>
      <c r="HZ160" s="138">
        <f t="shared" si="75"/>
        <v>-18.078823529411693</v>
      </c>
      <c r="IA160" s="287">
        <f t="shared" si="86"/>
        <v>-69.60347058823503</v>
      </c>
      <c r="IB160" s="194"/>
      <c r="IC160" s="211">
        <f>FG160</f>
        <v>5516.36</v>
      </c>
      <c r="ID160" s="212">
        <f t="shared" si="76"/>
        <v>6679.410000000001</v>
      </c>
      <c r="IE160" s="175">
        <f t="shared" si="91"/>
        <v>701.4</v>
      </c>
      <c r="IF160" s="176">
        <f t="shared" si="77"/>
        <v>812.42</v>
      </c>
      <c r="IG160" s="138"/>
      <c r="IH160" s="295">
        <f t="shared" si="78"/>
        <v>-52.416470588235256</v>
      </c>
      <c r="II160" s="140">
        <f t="shared" si="79"/>
        <v>-26.607058823529314</v>
      </c>
    </row>
    <row r="161" spans="4:243" ht="12.75">
      <c r="D161" s="1"/>
      <c r="E161" s="1"/>
      <c r="J161" s="296"/>
      <c r="K161" s="1"/>
      <c r="L161" s="1"/>
      <c r="Q161" s="296"/>
      <c r="R161" s="1"/>
      <c r="S161" s="2"/>
      <c r="T161" s="2"/>
      <c r="U161" s="2"/>
      <c r="V161" s="2"/>
      <c r="W161" s="2"/>
      <c r="X161" s="178"/>
      <c r="Y161" s="1"/>
      <c r="Z161" s="2"/>
      <c r="AA161" s="2"/>
      <c r="AB161" s="2"/>
      <c r="AC161" s="2"/>
      <c r="AD161" s="2"/>
      <c r="AE161" s="178"/>
      <c r="AF161" s="1"/>
      <c r="AG161" s="2"/>
      <c r="AH161" s="2"/>
      <c r="AI161" s="2"/>
      <c r="AJ161" s="2"/>
      <c r="AK161" s="2"/>
      <c r="AL161" s="2"/>
      <c r="AM161" s="1"/>
      <c r="AN161" s="2"/>
      <c r="AO161" s="2"/>
      <c r="AP161" s="2"/>
      <c r="AQ161" s="2"/>
      <c r="AR161" s="2"/>
      <c r="AS161" s="178"/>
      <c r="AT161" s="1"/>
      <c r="AU161" s="1"/>
      <c r="AZ161" s="296"/>
      <c r="BA161" s="1"/>
      <c r="BB161" s="1"/>
      <c r="BG161" s="296"/>
      <c r="BH161" s="1"/>
      <c r="BI161" s="1"/>
      <c r="BN161" s="296"/>
      <c r="BO161" s="1"/>
      <c r="BP161" s="1"/>
      <c r="BU161" s="296"/>
      <c r="BV161" s="297"/>
      <c r="BW161" s="88"/>
      <c r="BX161" s="88"/>
      <c r="BY161" s="88"/>
      <c r="BZ161" s="298"/>
      <c r="CA161" s="88"/>
      <c r="CB161" s="299"/>
      <c r="CD161" s="300"/>
      <c r="CE161" s="301"/>
      <c r="CF161" s="301"/>
      <c r="CG161" s="302"/>
      <c r="CH161" s="303"/>
      <c r="CI161" s="276"/>
      <c r="CJ161" s="304"/>
      <c r="CK161" s="304"/>
      <c r="CL161" s="305"/>
      <c r="CM161" s="305"/>
      <c r="CN161" s="306"/>
      <c r="CO161" s="305"/>
      <c r="CP161" s="307"/>
      <c r="CQ161" s="304"/>
      <c r="CR161" s="304"/>
      <c r="CU161" s="308"/>
      <c r="CW161" s="206"/>
      <c r="CX161" s="304"/>
      <c r="CY161" s="304"/>
      <c r="DB161" s="308"/>
      <c r="DD161" s="13"/>
      <c r="DE161" s="12"/>
      <c r="DF161" s="12"/>
      <c r="DG161" s="13"/>
      <c r="DH161" s="13"/>
      <c r="DI161" s="13"/>
      <c r="DJ161" s="13"/>
      <c r="FI161"/>
      <c r="FJ161"/>
      <c r="FK161"/>
      <c r="FL161"/>
      <c r="FM161"/>
      <c r="FN161"/>
      <c r="FO161"/>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9"/>
      <c r="HG161" s="9"/>
      <c r="HH161" s="7"/>
      <c r="HI161" s="7"/>
      <c r="HJ161" s="7"/>
      <c r="HK161" s="7"/>
      <c r="HL161" s="7"/>
      <c r="HM161" s="9"/>
      <c r="HN161" s="9"/>
      <c r="HO161" s="7"/>
      <c r="HP161" s="7"/>
      <c r="HQ161" s="7"/>
      <c r="HR161" s="7"/>
      <c r="HS161" s="7"/>
      <c r="HY161" s="309"/>
      <c r="IB161" s="310"/>
      <c r="IC161" s="311">
        <f>SUM(IC5:IC160)</f>
        <v>2206974.69</v>
      </c>
      <c r="ID161" s="312">
        <f>SUBTOTAL(9,ID5:ID160)</f>
        <v>2930137.8779999996</v>
      </c>
      <c r="IE161" s="313">
        <f>SUM(IE5:IE160)</f>
        <v>270513.56</v>
      </c>
      <c r="IF161" s="312">
        <f>SUBTOTAL(9,IF5:IF160)</f>
        <v>336684.48000000004</v>
      </c>
      <c r="IH161" s="314">
        <f>SUM(IH5:IH160)</f>
        <v>83122.86337312042</v>
      </c>
      <c r="II161" s="315">
        <f>SUM(II5:II160)</f>
        <v>133491.66080383514</v>
      </c>
    </row>
    <row r="162" spans="4:243" ht="39" thickBot="1">
      <c r="D162" s="316"/>
      <c r="E162" s="316"/>
      <c r="F162" s="316"/>
      <c r="G162" s="316"/>
      <c r="H162" s="316"/>
      <c r="I162" s="316"/>
      <c r="J162" s="317"/>
      <c r="K162" s="316"/>
      <c r="L162" s="316"/>
      <c r="M162" s="316"/>
      <c r="N162" s="316"/>
      <c r="O162" s="316"/>
      <c r="P162" s="316"/>
      <c r="Q162" s="317"/>
      <c r="R162" s="316"/>
      <c r="S162" s="316"/>
      <c r="T162" s="316"/>
      <c r="U162" s="316"/>
      <c r="V162" s="316"/>
      <c r="W162" s="316"/>
      <c r="X162" s="317"/>
      <c r="Y162" s="316"/>
      <c r="Z162" s="316"/>
      <c r="AA162" s="316"/>
      <c r="AB162" s="316"/>
      <c r="AC162" s="316"/>
      <c r="AD162" s="316"/>
      <c r="AE162" s="317"/>
      <c r="AF162" s="316"/>
      <c r="AG162" s="316"/>
      <c r="AH162" s="316"/>
      <c r="AI162" s="316"/>
      <c r="AJ162" s="316"/>
      <c r="AK162" s="316"/>
      <c r="AL162" s="316"/>
      <c r="AM162" s="316"/>
      <c r="AN162" s="316"/>
      <c r="AO162" s="316"/>
      <c r="AP162" s="316"/>
      <c r="AQ162" s="316"/>
      <c r="AR162" s="316"/>
      <c r="AS162" s="317"/>
      <c r="AT162" s="316"/>
      <c r="AU162" s="316"/>
      <c r="AV162" s="316"/>
      <c r="AW162" s="316"/>
      <c r="AX162" s="316"/>
      <c r="AY162" s="316"/>
      <c r="AZ162" s="317"/>
      <c r="BA162" s="316"/>
      <c r="BB162" s="316"/>
      <c r="BC162" s="316"/>
      <c r="BD162" s="316"/>
      <c r="BE162" s="316"/>
      <c r="BF162" s="316"/>
      <c r="BG162" s="317"/>
      <c r="BH162" s="316"/>
      <c r="BI162" s="316"/>
      <c r="BJ162" s="316"/>
      <c r="BK162" s="316"/>
      <c r="BL162" s="316"/>
      <c r="BM162" s="316"/>
      <c r="BN162" s="317"/>
      <c r="BO162" s="316"/>
      <c r="BP162" s="316"/>
      <c r="BQ162" s="316"/>
      <c r="BR162" s="316"/>
      <c r="BS162" s="316"/>
      <c r="BT162" s="316"/>
      <c r="BU162" s="317"/>
      <c r="BV162" s="318"/>
      <c r="BW162" s="316"/>
      <c r="BX162" s="316"/>
      <c r="BY162" s="316"/>
      <c r="BZ162" s="319"/>
      <c r="CA162" s="1"/>
      <c r="CB162" s="296"/>
      <c r="CC162" s="1"/>
      <c r="CD162" s="320"/>
      <c r="CE162" s="1"/>
      <c r="CF162" s="1"/>
      <c r="CG162" s="12"/>
      <c r="CH162" s="321"/>
      <c r="CI162" s="276"/>
      <c r="CJ162" s="322"/>
      <c r="CK162" s="322"/>
      <c r="CL162" s="322"/>
      <c r="CM162" s="322"/>
      <c r="CN162" s="323"/>
      <c r="CO162" s="305"/>
      <c r="CP162" s="307"/>
      <c r="CQ162" s="322"/>
      <c r="CR162" s="322"/>
      <c r="CS162" s="324"/>
      <c r="CT162" s="324"/>
      <c r="CU162" s="325"/>
      <c r="CW162" s="13"/>
      <c r="CX162" s="304"/>
      <c r="CY162" s="304"/>
      <c r="CZ162" s="13"/>
      <c r="DA162" s="13"/>
      <c r="DB162" s="13"/>
      <c r="DC162" s="13"/>
      <c r="DD162" s="13"/>
      <c r="DE162" s="12"/>
      <c r="DF162" s="12"/>
      <c r="DG162" s="13"/>
      <c r="DH162" s="13"/>
      <c r="DI162" s="13"/>
      <c r="DJ162" s="13"/>
      <c r="FI162"/>
      <c r="FJ162"/>
      <c r="FK162"/>
      <c r="FL162"/>
      <c r="FM162"/>
      <c r="FN162"/>
      <c r="FO162"/>
      <c r="FW162" s="7"/>
      <c r="FX162" s="7"/>
      <c r="FY162" s="7"/>
      <c r="FZ162" s="7"/>
      <c r="GA162" s="7"/>
      <c r="GB162" s="7"/>
      <c r="GC162" s="7"/>
      <c r="GD162" s="7"/>
      <c r="GE162" s="7"/>
      <c r="GF162" s="7"/>
      <c r="GG162" s="7"/>
      <c r="GH162" s="7"/>
      <c r="GI162" s="7"/>
      <c r="GJ162" s="7"/>
      <c r="GK162" s="7"/>
      <c r="GL162" s="7"/>
      <c r="GM162" s="7"/>
      <c r="GN162" s="7"/>
      <c r="GO162" s="7"/>
      <c r="GP162" s="7"/>
      <c r="GQ162" s="7"/>
      <c r="GR162" s="7"/>
      <c r="GS162" s="7"/>
      <c r="GT162" s="7"/>
      <c r="GU162" s="7"/>
      <c r="GV162" s="7"/>
      <c r="GW162" s="7"/>
      <c r="GX162" s="7"/>
      <c r="GY162" s="7"/>
      <c r="GZ162" s="7"/>
      <c r="HA162" s="7"/>
      <c r="HB162" s="7"/>
      <c r="HC162" s="7"/>
      <c r="HD162" s="7"/>
      <c r="HE162" s="7"/>
      <c r="HF162" s="9"/>
      <c r="HG162" s="9"/>
      <c r="HH162" s="7"/>
      <c r="HI162" s="7"/>
      <c r="HJ162" s="7"/>
      <c r="HK162" s="7"/>
      <c r="HL162" s="7"/>
      <c r="HM162" s="9"/>
      <c r="HN162" s="9"/>
      <c r="HO162" s="7"/>
      <c r="HP162" s="7"/>
      <c r="HQ162" s="7"/>
      <c r="HR162" s="7"/>
      <c r="HS162" s="7"/>
      <c r="IB162" s="7"/>
      <c r="IC162" s="326" t="s">
        <v>221</v>
      </c>
      <c r="ID162" s="327" t="s">
        <v>222</v>
      </c>
      <c r="IE162" s="326" t="s">
        <v>223</v>
      </c>
      <c r="IF162" s="327" t="s">
        <v>224</v>
      </c>
      <c r="IH162" s="328" t="s">
        <v>225</v>
      </c>
      <c r="II162" s="329" t="s">
        <v>226</v>
      </c>
    </row>
    <row r="163" spans="4:236" ht="12.75">
      <c r="D163" s="1"/>
      <c r="E163" s="1"/>
      <c r="F163" s="1"/>
      <c r="G163" s="1"/>
      <c r="H163" s="1"/>
      <c r="I163" s="1"/>
      <c r="J163" s="296"/>
      <c r="K163" s="1"/>
      <c r="L163" s="1"/>
      <c r="M163" s="1"/>
      <c r="N163" s="1"/>
      <c r="O163" s="1"/>
      <c r="P163" s="1"/>
      <c r="Q163" s="296"/>
      <c r="R163" s="1"/>
      <c r="S163" s="1"/>
      <c r="T163" s="1"/>
      <c r="U163" s="1"/>
      <c r="V163" s="1"/>
      <c r="W163" s="1"/>
      <c r="X163" s="296"/>
      <c r="Y163" s="1"/>
      <c r="Z163" s="1"/>
      <c r="AA163" s="1"/>
      <c r="AB163" s="1"/>
      <c r="AC163" s="1"/>
      <c r="AD163" s="1"/>
      <c r="AE163" s="296"/>
      <c r="AF163" s="1"/>
      <c r="AG163" s="1"/>
      <c r="AH163" s="1"/>
      <c r="AI163" s="1"/>
      <c r="AJ163" s="1"/>
      <c r="AK163" s="1"/>
      <c r="AL163" s="1"/>
      <c r="AM163" s="1"/>
      <c r="AN163" s="1"/>
      <c r="AO163" s="1"/>
      <c r="AP163" s="1"/>
      <c r="AQ163" s="1"/>
      <c r="AR163" s="1"/>
      <c r="AS163" s="296"/>
      <c r="AT163" s="1"/>
      <c r="AU163" s="1"/>
      <c r="AV163" s="1"/>
      <c r="AW163" s="1"/>
      <c r="AX163" s="1"/>
      <c r="AY163" s="1"/>
      <c r="AZ163" s="296"/>
      <c r="BA163" s="1"/>
      <c r="BB163" s="1"/>
      <c r="BC163" s="1"/>
      <c r="BD163" s="1"/>
      <c r="BE163" s="1"/>
      <c r="BF163" s="1"/>
      <c r="BG163" s="296"/>
      <c r="BH163" s="1"/>
      <c r="BI163" s="1"/>
      <c r="BJ163" s="1"/>
      <c r="BK163" s="1"/>
      <c r="BL163" s="1"/>
      <c r="BM163" s="1"/>
      <c r="BN163" s="296"/>
      <c r="BO163" s="1"/>
      <c r="BP163" s="1"/>
      <c r="BQ163" s="1"/>
      <c r="BR163" s="1"/>
      <c r="BS163" s="1"/>
      <c r="BT163" s="1"/>
      <c r="BU163" s="296"/>
      <c r="BV163" s="320"/>
      <c r="BW163" s="1"/>
      <c r="BX163" s="1"/>
      <c r="BY163" s="1"/>
      <c r="BZ163" s="1"/>
      <c r="CA163" s="1"/>
      <c r="CB163" s="296"/>
      <c r="CC163" s="1"/>
      <c r="CD163" s="320"/>
      <c r="CE163" s="1"/>
      <c r="CF163" s="1"/>
      <c r="CG163" s="12"/>
      <c r="CH163" s="321"/>
      <c r="CI163" s="276"/>
      <c r="CJ163" s="304"/>
      <c r="CK163" s="304"/>
      <c r="CL163" s="304"/>
      <c r="CM163" s="304"/>
      <c r="CN163" s="304"/>
      <c r="CO163" s="305"/>
      <c r="CP163" s="307"/>
      <c r="CQ163" s="304"/>
      <c r="CR163" s="304"/>
      <c r="CS163" s="13"/>
      <c r="CT163" s="13"/>
      <c r="CU163" s="13"/>
      <c r="CW163" s="206"/>
      <c r="CX163" s="304"/>
      <c r="CY163" s="304"/>
      <c r="CZ163" s="13"/>
      <c r="DA163" s="13"/>
      <c r="DB163" s="13"/>
      <c r="DD163" s="13"/>
      <c r="DE163" s="12"/>
      <c r="DF163" s="12"/>
      <c r="DG163" s="13"/>
      <c r="DH163" s="13"/>
      <c r="DI163" s="13"/>
      <c r="FI163"/>
      <c r="FJ163"/>
      <c r="FK163"/>
      <c r="FL163"/>
      <c r="FM163"/>
      <c r="FN163"/>
      <c r="FO163"/>
      <c r="FW163" s="7"/>
      <c r="FX163" s="7"/>
      <c r="FY163" s="7"/>
      <c r="FZ163" s="7"/>
      <c r="GA163" s="7"/>
      <c r="GB163" s="7"/>
      <c r="GC163" s="7"/>
      <c r="GD163" s="7"/>
      <c r="GE163" s="7"/>
      <c r="GF163" s="7"/>
      <c r="GG163" s="7"/>
      <c r="GH163" s="7"/>
      <c r="GI163" s="7"/>
      <c r="GJ163" s="7"/>
      <c r="GK163" s="7"/>
      <c r="GL163" s="7"/>
      <c r="GM163" s="7"/>
      <c r="GN163" s="7"/>
      <c r="GO163" s="7"/>
      <c r="GP163" s="7"/>
      <c r="GQ163" s="7"/>
      <c r="GR163" s="7"/>
      <c r="GS163" s="7"/>
      <c r="GT163" s="7"/>
      <c r="GU163" s="7"/>
      <c r="GV163" s="7"/>
      <c r="GW163" s="7"/>
      <c r="GX163" s="7"/>
      <c r="GY163" s="7"/>
      <c r="GZ163" s="7"/>
      <c r="HA163" s="7"/>
      <c r="HB163" s="7"/>
      <c r="HC163" s="7"/>
      <c r="HD163" s="7"/>
      <c r="HE163" s="7"/>
      <c r="HF163" s="9"/>
      <c r="HG163" s="9"/>
      <c r="HH163" s="7"/>
      <c r="HI163" s="7"/>
      <c r="HJ163" s="7"/>
      <c r="HK163" s="7"/>
      <c r="HL163" s="7"/>
      <c r="HM163" s="9"/>
      <c r="HN163" s="9"/>
      <c r="HO163" s="7"/>
      <c r="HP163" s="7"/>
      <c r="HQ163" s="7"/>
      <c r="HR163" s="7"/>
      <c r="HS163" s="7"/>
      <c r="IB163" s="7"/>
    </row>
    <row r="164" spans="10:236" ht="12.75">
      <c r="J164" s="296"/>
      <c r="Q164" s="296"/>
      <c r="X164" s="296"/>
      <c r="AE164" s="296"/>
      <c r="AL164" s="296"/>
      <c r="AS164" s="296"/>
      <c r="AZ164" s="296"/>
      <c r="BG164" s="296"/>
      <c r="BN164" s="296"/>
      <c r="BU164" s="296"/>
      <c r="BV164" s="320"/>
      <c r="BW164" s="1"/>
      <c r="BX164" s="1"/>
      <c r="BY164" s="1"/>
      <c r="BZ164" s="1"/>
      <c r="CA164" s="1"/>
      <c r="CB164" s="296"/>
      <c r="CC164" s="1"/>
      <c r="CD164" s="320"/>
      <c r="CE164" s="1"/>
      <c r="CF164" s="1"/>
      <c r="CG164" s="12"/>
      <c r="CH164" s="321"/>
      <c r="CI164" s="276"/>
      <c r="CJ164" s="305"/>
      <c r="CK164" s="305"/>
      <c r="CL164" s="305"/>
      <c r="CM164" s="305"/>
      <c r="CN164" s="305"/>
      <c r="CO164" s="305"/>
      <c r="CP164" s="307"/>
      <c r="CQ164" s="305"/>
      <c r="CR164" s="305"/>
      <c r="CW164" s="206"/>
      <c r="CX164" s="305"/>
      <c r="CY164" s="5"/>
      <c r="DD164" s="13"/>
      <c r="FI164"/>
      <c r="FJ164"/>
      <c r="FK164"/>
      <c r="FL164"/>
      <c r="FM164"/>
      <c r="FN164"/>
      <c r="FO164"/>
      <c r="FW164" s="7"/>
      <c r="FX164" s="7"/>
      <c r="FY164" s="7"/>
      <c r="FZ164" s="7"/>
      <c r="GA164" s="7"/>
      <c r="GB164" s="7"/>
      <c r="GC164" s="7"/>
      <c r="GD164" s="7"/>
      <c r="GE164" s="7"/>
      <c r="GF164" s="7"/>
      <c r="GG164" s="7"/>
      <c r="GH164" s="7"/>
      <c r="GI164" s="7"/>
      <c r="GJ164" s="7"/>
      <c r="GK164" s="7"/>
      <c r="GL164" s="7"/>
      <c r="GM164" s="7"/>
      <c r="GN164" s="7"/>
      <c r="GO164" s="7"/>
      <c r="GP164" s="7"/>
      <c r="GQ164" s="7"/>
      <c r="GR164" s="7"/>
      <c r="GS164" s="7"/>
      <c r="GT164" s="7"/>
      <c r="GU164" s="7"/>
      <c r="GV164" s="7"/>
      <c r="GW164" s="7"/>
      <c r="GX164" s="7"/>
      <c r="GY164" s="7"/>
      <c r="GZ164" s="7"/>
      <c r="HA164" s="7"/>
      <c r="HB164" s="7"/>
      <c r="HC164" s="7"/>
      <c r="HD164" s="7"/>
      <c r="HE164" s="7"/>
      <c r="HF164" s="9"/>
      <c r="HG164" s="9"/>
      <c r="HH164" s="7"/>
      <c r="HI164" s="7"/>
      <c r="HJ164" s="7"/>
      <c r="HK164" s="7"/>
      <c r="HL164" s="7"/>
      <c r="HM164" s="9"/>
      <c r="HN164" s="9"/>
      <c r="HO164" s="7"/>
      <c r="HP164" s="7"/>
      <c r="HQ164" s="7"/>
      <c r="HR164" s="7"/>
      <c r="HS164" s="7"/>
      <c r="IB164" s="7"/>
    </row>
    <row r="165" spans="10:236" ht="13.5" thickBot="1">
      <c r="J165" s="296"/>
      <c r="Q165" s="296"/>
      <c r="X165" s="296"/>
      <c r="AE165" s="296"/>
      <c r="AL165" s="296"/>
      <c r="AS165" s="296"/>
      <c r="AZ165" s="296"/>
      <c r="BG165" s="296"/>
      <c r="BN165" s="296"/>
      <c r="BU165" s="296"/>
      <c r="BV165" s="330"/>
      <c r="BW165" s="170"/>
      <c r="BX165" s="170"/>
      <c r="BY165" s="170"/>
      <c r="BZ165" s="170"/>
      <c r="CA165" s="170"/>
      <c r="CB165" s="331"/>
      <c r="CD165" s="330"/>
      <c r="CE165" s="170"/>
      <c r="CF165" s="170"/>
      <c r="CG165" s="332"/>
      <c r="CH165" s="333"/>
      <c r="CI165" s="276"/>
      <c r="CJ165" s="305"/>
      <c r="CK165" s="305"/>
      <c r="CL165" s="305"/>
      <c r="CM165" s="305"/>
      <c r="CN165" s="305"/>
      <c r="CO165" s="305"/>
      <c r="CP165" s="307"/>
      <c r="CQ165" s="305"/>
      <c r="CR165" s="305"/>
      <c r="CW165" s="206"/>
      <c r="CX165" s="305"/>
      <c r="CY165" s="305"/>
      <c r="DD165" s="13"/>
      <c r="FI165"/>
      <c r="FJ165"/>
      <c r="FK165"/>
      <c r="FL165"/>
      <c r="FM165"/>
      <c r="FN165"/>
      <c r="FO165"/>
      <c r="FW165" s="7"/>
      <c r="FX165" s="7"/>
      <c r="FY165" s="7"/>
      <c r="FZ165" s="7"/>
      <c r="GA165" s="7"/>
      <c r="GB165" s="7"/>
      <c r="GC165" s="7"/>
      <c r="GD165" s="7"/>
      <c r="GE165" s="7"/>
      <c r="GF165" s="7"/>
      <c r="GG165" s="7"/>
      <c r="GH165" s="7"/>
      <c r="GI165" s="7"/>
      <c r="GJ165" s="7"/>
      <c r="GK165" s="7"/>
      <c r="GL165" s="7"/>
      <c r="GM165" s="7"/>
      <c r="GN165" s="7"/>
      <c r="GO165" s="7"/>
      <c r="GP165" s="7"/>
      <c r="GQ165" s="7"/>
      <c r="GR165" s="7"/>
      <c r="GS165" s="7"/>
      <c r="GT165" s="7"/>
      <c r="GU165" s="7"/>
      <c r="GV165" s="7"/>
      <c r="GW165" s="7"/>
      <c r="GX165" s="7"/>
      <c r="GY165" s="7"/>
      <c r="GZ165" s="7"/>
      <c r="HA165" s="7"/>
      <c r="HB165" s="7"/>
      <c r="HC165" s="7"/>
      <c r="HD165" s="7"/>
      <c r="HE165" s="7"/>
      <c r="HF165" s="9"/>
      <c r="HG165" s="9"/>
      <c r="HH165" s="7"/>
      <c r="HI165" s="7"/>
      <c r="HJ165" s="7"/>
      <c r="HK165" s="7"/>
      <c r="HL165" s="7"/>
      <c r="HM165" s="9"/>
      <c r="HN165" s="9"/>
      <c r="HO165" s="7"/>
      <c r="HP165" s="7"/>
      <c r="HQ165" s="7"/>
      <c r="HR165" s="7"/>
      <c r="HS165" s="7"/>
      <c r="IB165" s="7"/>
    </row>
    <row r="166" spans="1:243" s="357" customFormat="1" ht="15" thickBot="1">
      <c r="A166" s="297"/>
      <c r="B166" s="88"/>
      <c r="C166" s="88"/>
      <c r="D166" s="334" t="s">
        <v>227</v>
      </c>
      <c r="E166" s="335"/>
      <c r="F166" s="335"/>
      <c r="G166" s="335"/>
      <c r="H166" s="335"/>
      <c r="I166" s="335"/>
      <c r="J166" s="336"/>
      <c r="K166" s="334" t="s">
        <v>228</v>
      </c>
      <c r="L166" s="335"/>
      <c r="M166" s="335"/>
      <c r="N166" s="335"/>
      <c r="O166" s="335"/>
      <c r="P166" s="335"/>
      <c r="Q166" s="336"/>
      <c r="R166" s="334" t="s">
        <v>229</v>
      </c>
      <c r="S166" s="335"/>
      <c r="T166" s="335"/>
      <c r="U166" s="335"/>
      <c r="V166" s="335"/>
      <c r="W166" s="335"/>
      <c r="X166" s="336"/>
      <c r="Y166" s="334" t="s">
        <v>230</v>
      </c>
      <c r="Z166" s="335"/>
      <c r="AA166" s="335"/>
      <c r="AB166" s="335"/>
      <c r="AC166" s="335"/>
      <c r="AD166" s="335"/>
      <c r="AE166" s="336"/>
      <c r="AF166" s="334" t="s">
        <v>231</v>
      </c>
      <c r="AG166" s="335"/>
      <c r="AH166" s="335"/>
      <c r="AI166" s="335"/>
      <c r="AJ166" s="335"/>
      <c r="AK166" s="335"/>
      <c r="AL166" s="336"/>
      <c r="AM166" s="334" t="s">
        <v>232</v>
      </c>
      <c r="AN166" s="335"/>
      <c r="AO166" s="335"/>
      <c r="AP166" s="335"/>
      <c r="AQ166" s="335"/>
      <c r="AR166" s="335"/>
      <c r="AS166" s="336"/>
      <c r="AT166" s="334" t="s">
        <v>233</v>
      </c>
      <c r="AU166" s="335"/>
      <c r="AV166" s="335"/>
      <c r="AW166" s="335"/>
      <c r="AX166" s="335"/>
      <c r="AY166" s="335"/>
      <c r="AZ166" s="336"/>
      <c r="BA166" s="334" t="s">
        <v>234</v>
      </c>
      <c r="BB166" s="335"/>
      <c r="BC166" s="335"/>
      <c r="BD166" s="335"/>
      <c r="BE166" s="335"/>
      <c r="BF166" s="335"/>
      <c r="BG166" s="336"/>
      <c r="BH166" s="334" t="s">
        <v>235</v>
      </c>
      <c r="BI166" s="335"/>
      <c r="BJ166" s="335"/>
      <c r="BK166" s="335"/>
      <c r="BL166" s="335"/>
      <c r="BM166" s="335"/>
      <c r="BN166" s="336"/>
      <c r="BO166" s="334" t="s">
        <v>236</v>
      </c>
      <c r="BP166" s="335"/>
      <c r="BQ166" s="335"/>
      <c r="BR166" s="335"/>
      <c r="BS166" s="335"/>
      <c r="BT166" s="335"/>
      <c r="BU166" s="336"/>
      <c r="BV166" s="334" t="s">
        <v>237</v>
      </c>
      <c r="BW166" s="335"/>
      <c r="BX166" s="335"/>
      <c r="BY166" s="335"/>
      <c r="BZ166" s="335"/>
      <c r="CA166" s="335"/>
      <c r="CB166" s="336"/>
      <c r="CC166" s="2"/>
      <c r="CD166" s="337"/>
      <c r="CE166" s="335"/>
      <c r="CF166" s="335"/>
      <c r="CG166" s="338"/>
      <c r="CH166" s="339"/>
      <c r="CI166" s="276"/>
      <c r="CJ166" s="340" t="s">
        <v>238</v>
      </c>
      <c r="CK166" s="340"/>
      <c r="CL166" s="340"/>
      <c r="CM166" s="340"/>
      <c r="CN166" s="340"/>
      <c r="CO166" s="340"/>
      <c r="CP166" s="341"/>
      <c r="CQ166" s="342" t="s">
        <v>239</v>
      </c>
      <c r="CR166" s="340"/>
      <c r="CS166" s="343"/>
      <c r="CT166" s="343"/>
      <c r="CU166" s="343"/>
      <c r="CV166" s="343"/>
      <c r="CW166" s="344"/>
      <c r="CX166" s="342" t="s">
        <v>240</v>
      </c>
      <c r="CY166" s="340"/>
      <c r="CZ166" s="340"/>
      <c r="DA166" s="340"/>
      <c r="DB166" s="340"/>
      <c r="DC166" s="340"/>
      <c r="DD166" s="340"/>
      <c r="DE166" s="345" t="s">
        <v>241</v>
      </c>
      <c r="DF166" s="345"/>
      <c r="DG166" s="345"/>
      <c r="DH166" s="345"/>
      <c r="DI166" s="345"/>
      <c r="DJ166" s="345"/>
      <c r="DK166" s="346"/>
      <c r="DL166" s="347" t="s">
        <v>242</v>
      </c>
      <c r="DM166" s="348"/>
      <c r="DN166" s="348"/>
      <c r="DO166" s="348"/>
      <c r="DP166" s="348"/>
      <c r="DQ166" s="348"/>
      <c r="DR166" s="349"/>
      <c r="DS166" s="347" t="s">
        <v>243</v>
      </c>
      <c r="DT166" s="348"/>
      <c r="DU166" s="348"/>
      <c r="DV166" s="348"/>
      <c r="DW166" s="348"/>
      <c r="DX166" s="348"/>
      <c r="DY166" s="349"/>
      <c r="DZ166" s="347" t="s">
        <v>244</v>
      </c>
      <c r="EA166" s="348"/>
      <c r="EB166" s="348"/>
      <c r="EC166" s="348"/>
      <c r="ED166" s="348"/>
      <c r="EE166" s="348"/>
      <c r="EF166" s="349"/>
      <c r="EG166" s="347" t="s">
        <v>245</v>
      </c>
      <c r="EH166" s="348"/>
      <c r="EI166" s="348"/>
      <c r="EJ166" s="348"/>
      <c r="EK166" s="348"/>
      <c r="EL166" s="348"/>
      <c r="EM166" s="349"/>
      <c r="EN166" s="347" t="s">
        <v>246</v>
      </c>
      <c r="EO166" s="348"/>
      <c r="EP166" s="348"/>
      <c r="EQ166" s="348"/>
      <c r="ER166" s="348"/>
      <c r="ES166" s="348"/>
      <c r="ET166" s="349"/>
      <c r="EU166" s="347" t="s">
        <v>247</v>
      </c>
      <c r="EV166" s="348"/>
      <c r="EW166" s="348"/>
      <c r="EX166" s="348"/>
      <c r="EY166" s="348"/>
      <c r="EZ166" s="348"/>
      <c r="FA166" s="349"/>
      <c r="FB166" s="347" t="s">
        <v>248</v>
      </c>
      <c r="FC166" s="348"/>
      <c r="FD166" s="348"/>
      <c r="FE166" s="348"/>
      <c r="FF166" s="348"/>
      <c r="FG166" s="348"/>
      <c r="FH166" s="349"/>
      <c r="FI166"/>
      <c r="FJ166"/>
      <c r="FK166"/>
      <c r="FL166"/>
      <c r="FM166"/>
      <c r="FN166"/>
      <c r="FO166"/>
      <c r="FP166" s="350"/>
      <c r="FQ166" s="351"/>
      <c r="FR166" s="351"/>
      <c r="FS166" s="351"/>
      <c r="FT166" s="351"/>
      <c r="FU166" s="351"/>
      <c r="FV166" s="350"/>
      <c r="FW166" s="352"/>
      <c r="FX166" s="352"/>
      <c r="FY166" s="352"/>
      <c r="FZ166" s="352"/>
      <c r="GA166" s="352"/>
      <c r="GB166" s="352"/>
      <c r="GC166" s="352"/>
      <c r="GD166" s="352"/>
      <c r="GE166" s="352"/>
      <c r="GF166" s="352"/>
      <c r="GG166" s="352"/>
      <c r="GH166" s="352"/>
      <c r="GI166" s="352"/>
      <c r="GJ166" s="352"/>
      <c r="GK166" s="352"/>
      <c r="GL166" s="352"/>
      <c r="GM166" s="352"/>
      <c r="GN166" s="352"/>
      <c r="GO166" s="352"/>
      <c r="GP166" s="352"/>
      <c r="GQ166" s="352"/>
      <c r="GR166" s="352"/>
      <c r="GS166" s="352"/>
      <c r="GT166" s="352"/>
      <c r="GU166" s="352"/>
      <c r="GV166" s="352"/>
      <c r="GW166" s="352"/>
      <c r="GX166" s="352"/>
      <c r="GY166" s="352"/>
      <c r="GZ166" s="352"/>
      <c r="HA166" s="352"/>
      <c r="HB166" s="352"/>
      <c r="HC166" s="352"/>
      <c r="HD166" s="352"/>
      <c r="HE166" s="352"/>
      <c r="HF166" s="353"/>
      <c r="HG166" s="353"/>
      <c r="HH166" s="354"/>
      <c r="HI166" s="354"/>
      <c r="HJ166" s="354"/>
      <c r="HK166" s="354"/>
      <c r="HL166" s="354"/>
      <c r="HM166" s="355"/>
      <c r="HN166" s="355"/>
      <c r="HO166" s="354"/>
      <c r="HP166" s="354"/>
      <c r="HQ166" s="354"/>
      <c r="HR166" s="354"/>
      <c r="HS166" s="354"/>
      <c r="HT166" s="350"/>
      <c r="HU166" s="352"/>
      <c r="HV166" s="352"/>
      <c r="HW166" s="352"/>
      <c r="HX166" s="352"/>
      <c r="HY166" s="352"/>
      <c r="HZ166" s="352"/>
      <c r="IA166" s="352"/>
      <c r="IB166" s="352"/>
      <c r="IC166" s="351"/>
      <c r="ID166" s="351"/>
      <c r="IE166" s="351"/>
      <c r="IF166" s="351"/>
      <c r="IG166" s="351"/>
      <c r="IH166" s="351"/>
      <c r="II166" s="356"/>
    </row>
    <row r="167" spans="1:243" ht="13.5" thickBot="1">
      <c r="A167" s="358" t="s">
        <v>249</v>
      </c>
      <c r="B167" s="359"/>
      <c r="C167" s="299"/>
      <c r="D167" s="1"/>
      <c r="J167" s="296"/>
      <c r="K167" s="1"/>
      <c r="Q167" s="296"/>
      <c r="R167" s="1"/>
      <c r="X167" s="296"/>
      <c r="Y167" s="1"/>
      <c r="AE167" s="296"/>
      <c r="AF167" s="1"/>
      <c r="AL167" s="296"/>
      <c r="AM167" s="1"/>
      <c r="AS167" s="296"/>
      <c r="AT167" s="1"/>
      <c r="AZ167" s="296"/>
      <c r="BA167" s="320"/>
      <c r="BB167" s="1"/>
      <c r="BC167" s="1"/>
      <c r="BD167" s="1"/>
      <c r="BE167" s="1"/>
      <c r="BF167" s="1"/>
      <c r="BG167" s="296"/>
      <c r="BH167" s="1"/>
      <c r="BN167" s="296"/>
      <c r="BO167" s="1"/>
      <c r="BU167" s="296"/>
      <c r="BV167" s="1"/>
      <c r="CB167" s="1"/>
      <c r="CD167" s="360" t="s">
        <v>250</v>
      </c>
      <c r="CE167" s="361"/>
      <c r="CF167" s="362"/>
      <c r="CH167" s="363"/>
      <c r="CI167" s="276"/>
      <c r="CP167" s="296"/>
      <c r="CW167" s="206"/>
      <c r="CZ167" s="364"/>
      <c r="DA167" s="365"/>
      <c r="DD167" s="13"/>
      <c r="DE167" s="12"/>
      <c r="DF167" s="12"/>
      <c r="DG167" s="13"/>
      <c r="DH167" s="13"/>
      <c r="DI167" s="13"/>
      <c r="DJ167" s="13"/>
      <c r="DK167" s="206"/>
      <c r="DL167" s="366"/>
      <c r="DM167" s="367"/>
      <c r="DN167" s="367"/>
      <c r="DO167" s="367"/>
      <c r="DP167" s="13"/>
      <c r="DQ167" s="13"/>
      <c r="DR167" s="206"/>
      <c r="DS167" s="366"/>
      <c r="DT167" s="13"/>
      <c r="DU167" s="13"/>
      <c r="DV167" s="13"/>
      <c r="DW167" s="13"/>
      <c r="DX167" s="13"/>
      <c r="DY167" s="206"/>
      <c r="DZ167" s="366"/>
      <c r="EA167" s="13"/>
      <c r="EB167" s="13"/>
      <c r="EC167" s="13"/>
      <c r="ED167" s="13"/>
      <c r="EE167" s="13"/>
      <c r="EF167" s="206"/>
      <c r="EG167" s="366"/>
      <c r="EH167" s="13"/>
      <c r="EI167" s="13"/>
      <c r="EJ167" s="13"/>
      <c r="EK167" s="13"/>
      <c r="EL167" s="13"/>
      <c r="EM167" s="206"/>
      <c r="EN167" s="366"/>
      <c r="EO167" s="13"/>
      <c r="EP167" s="13"/>
      <c r="EQ167" s="13"/>
      <c r="ER167" s="13"/>
      <c r="ES167" s="13"/>
      <c r="ET167" s="206"/>
      <c r="EU167" s="366"/>
      <c r="EV167" s="13"/>
      <c r="EW167" s="13"/>
      <c r="EX167" s="13"/>
      <c r="EY167" s="13"/>
      <c r="EZ167" s="13"/>
      <c r="FA167" s="206"/>
      <c r="FB167" s="366"/>
      <c r="FC167" s="13"/>
      <c r="FD167" s="13"/>
      <c r="FE167" s="13"/>
      <c r="FF167" s="13"/>
      <c r="FG167" s="13"/>
      <c r="FH167" s="206"/>
      <c r="FI167" s="347" t="s">
        <v>251</v>
      </c>
      <c r="FJ167" s="348"/>
      <c r="FK167" s="348"/>
      <c r="FL167" s="348"/>
      <c r="FM167" s="348"/>
      <c r="FN167" s="348"/>
      <c r="FO167" s="349"/>
      <c r="FQ167" s="360" t="s">
        <v>8</v>
      </c>
      <c r="FR167" s="361"/>
      <c r="FS167" s="13"/>
      <c r="FT167" s="13"/>
      <c r="FU167" s="13"/>
      <c r="FW167" s="347" t="s">
        <v>252</v>
      </c>
      <c r="FX167" s="348"/>
      <c r="FY167" s="348"/>
      <c r="FZ167" s="348"/>
      <c r="GA167" s="348"/>
      <c r="GB167" s="348"/>
      <c r="GC167" s="349"/>
      <c r="GD167" s="347" t="s">
        <v>253</v>
      </c>
      <c r="GE167" s="348"/>
      <c r="GF167" s="348"/>
      <c r="GG167" s="348"/>
      <c r="GH167" s="348"/>
      <c r="GI167" s="348"/>
      <c r="GJ167" s="349"/>
      <c r="GK167" s="347" t="s">
        <v>254</v>
      </c>
      <c r="GL167" s="348"/>
      <c r="GM167" s="348"/>
      <c r="GN167" s="348"/>
      <c r="GO167" s="348"/>
      <c r="GP167" s="348"/>
      <c r="GQ167" s="349"/>
      <c r="GR167" s="347" t="s">
        <v>255</v>
      </c>
      <c r="GS167" s="348"/>
      <c r="GT167" s="348"/>
      <c r="GU167" s="348"/>
      <c r="GV167" s="348"/>
      <c r="GW167" s="348"/>
      <c r="GX167" s="349"/>
      <c r="GY167" s="347" t="s">
        <v>256</v>
      </c>
      <c r="GZ167" s="348"/>
      <c r="HA167" s="348"/>
      <c r="HB167" s="348"/>
      <c r="HC167" s="348"/>
      <c r="HD167" s="348"/>
      <c r="HE167" s="349"/>
      <c r="HF167" s="347" t="s">
        <v>257</v>
      </c>
      <c r="HG167" s="348"/>
      <c r="HH167" s="348"/>
      <c r="HI167" s="348"/>
      <c r="HJ167" s="348"/>
      <c r="HK167" s="348"/>
      <c r="HL167" s="349"/>
      <c r="HM167" s="347" t="s">
        <v>291</v>
      </c>
      <c r="HN167" s="348"/>
      <c r="HO167" s="348"/>
      <c r="HP167" s="348"/>
      <c r="HQ167" s="348"/>
      <c r="HR167" s="348"/>
      <c r="HS167" s="349"/>
      <c r="HW167" s="175"/>
      <c r="HX167" s="175"/>
      <c r="HY167" s="175"/>
      <c r="HZ167" s="175"/>
      <c r="IA167" s="175"/>
      <c r="IB167" s="175"/>
      <c r="IC167" s="13"/>
      <c r="ID167" s="13"/>
      <c r="IE167" s="13"/>
      <c r="IF167" s="13"/>
      <c r="IG167" s="13"/>
      <c r="IH167" s="13"/>
      <c r="II167" s="13"/>
    </row>
    <row r="168" spans="1:243" ht="13.5" thickBot="1">
      <c r="A168" s="368" t="s">
        <v>258</v>
      </c>
      <c r="B168" s="297" t="s">
        <v>259</v>
      </c>
      <c r="C168" s="299"/>
      <c r="D168" s="367" t="s">
        <v>260</v>
      </c>
      <c r="E168" s="369"/>
      <c r="F168" s="369"/>
      <c r="G168" s="370"/>
      <c r="H168" s="11">
        <f>IF(SUM(D5:D162)&lt;&gt;0,AVERAGE(D5:D162),"N/A")</f>
        <v>8.158999999999999</v>
      </c>
      <c r="I168" s="371"/>
      <c r="J168" s="372"/>
      <c r="K168" s="367" t="s">
        <v>260</v>
      </c>
      <c r="L168" s="369"/>
      <c r="M168" s="369"/>
      <c r="N168" s="370"/>
      <c r="O168" s="11">
        <f>IF(SUM(K5:K162)&lt;&gt;0,AVERAGE(K5:K162),"N/A")</f>
        <v>8.3805</v>
      </c>
      <c r="P168" s="371"/>
      <c r="Q168" s="372"/>
      <c r="R168" s="367" t="s">
        <v>260</v>
      </c>
      <c r="S168" s="369"/>
      <c r="T168" s="369"/>
      <c r="U168" s="370"/>
      <c r="V168" s="11">
        <f>IF(SUM(R5:R162)&lt;&gt;0,AVERAGE(R5:R162),"N/A")</f>
        <v>8.447894736842107</v>
      </c>
      <c r="X168" s="296"/>
      <c r="Y168" s="367" t="s">
        <v>260</v>
      </c>
      <c r="Z168" s="369"/>
      <c r="AA168" s="369"/>
      <c r="AB168" s="370"/>
      <c r="AC168" s="11">
        <f>IF(SUM(Y5:Y162)&lt;&gt;0,AVERAGE(Y5:Y162),"N/A")</f>
        <v>8.427631578947368</v>
      </c>
      <c r="AE168" s="296"/>
      <c r="AF168" s="367" t="s">
        <v>260</v>
      </c>
      <c r="AG168" s="369"/>
      <c r="AH168" s="369"/>
      <c r="AI168" s="370"/>
      <c r="AJ168" s="11">
        <f>IF(SUM(AF5:AF162)&lt;&gt;0,AVERAGE(AF5:AF162),"N/A")</f>
        <v>8.407272727272728</v>
      </c>
      <c r="AL168" s="296"/>
      <c r="AM168" s="367" t="s">
        <v>260</v>
      </c>
      <c r="AN168" s="369"/>
      <c r="AO168" s="369"/>
      <c r="AP168" s="370"/>
      <c r="AQ168" s="11" t="str">
        <f>IF(SUM(AM5:AM162)&lt;&gt;0,AVERAGE(AM5:AM162),"N/A")</f>
        <v>N/A</v>
      </c>
      <c r="AS168" s="296"/>
      <c r="AT168" s="367" t="s">
        <v>260</v>
      </c>
      <c r="AU168" s="369"/>
      <c r="AV168" s="369"/>
      <c r="AW168" s="370"/>
      <c r="AX168" s="11">
        <f>IF(SUM(AT5:AT162)&lt;&gt;0,AVERAGE(AT5:AT162),"N/A")</f>
        <v>8.565119047619053</v>
      </c>
      <c r="AZ168" s="296"/>
      <c r="BA168" s="373" t="s">
        <v>260</v>
      </c>
      <c r="BB168" s="369"/>
      <c r="BC168" s="369"/>
      <c r="BD168" s="370"/>
      <c r="BE168" s="374">
        <f>IF(SUM(BA5:BA162)&lt;&gt;0,AVERAGE(BA5:BA162),"N/A")</f>
        <v>8.643157894736845</v>
      </c>
      <c r="BF168" s="1"/>
      <c r="BG168" s="296"/>
      <c r="BH168" s="367" t="s">
        <v>260</v>
      </c>
      <c r="BI168" s="369"/>
      <c r="BJ168" s="369"/>
      <c r="BK168" s="370"/>
      <c r="BL168" s="374">
        <f>IF(SUM(BH5:BH162)&lt;&gt;0,AVERAGE(BH5:BH162),"N/A")</f>
        <v>8.639775280898878</v>
      </c>
      <c r="BN168" s="296"/>
      <c r="BO168" s="367" t="s">
        <v>260</v>
      </c>
      <c r="BP168" s="369"/>
      <c r="BQ168" s="369"/>
      <c r="BR168" s="370"/>
      <c r="BS168" s="374">
        <f>IF(SUM(BO5:BO162)&lt;&gt;0,AVERAGE(BO5:BO162),"N/A")</f>
        <v>8.494803921568629</v>
      </c>
      <c r="BU168" s="296"/>
      <c r="BV168" s="367" t="s">
        <v>260</v>
      </c>
      <c r="BW168" s="369"/>
      <c r="BX168" s="369"/>
      <c r="BY168" s="370"/>
      <c r="BZ168" s="374">
        <f>IF(SUM(BV5:BV162)&lt;&gt;0,AVERAGE(BV5:BV162),"N/A")</f>
        <v>8.424672897196267</v>
      </c>
      <c r="CB168" s="1"/>
      <c r="CD168" s="375" t="s">
        <v>261</v>
      </c>
      <c r="CE168" s="376">
        <f>IF(SUM(CF5:CF162)&lt;&gt;0,MAX(CF5:CF162),"N/A")</f>
        <v>13.76091081593928</v>
      </c>
      <c r="CF168" s="377"/>
      <c r="CH168" s="321"/>
      <c r="CI168" s="276"/>
      <c r="CJ168" s="367" t="s">
        <v>260</v>
      </c>
      <c r="CK168" s="369"/>
      <c r="CL168" s="369"/>
      <c r="CM168" s="370"/>
      <c r="CN168" s="378">
        <f>IF(SUM(CJ5:CJ162)&lt;&gt;0,AVERAGE(CJ5:CJ162),"N/A")</f>
        <v>8.308547008547007</v>
      </c>
      <c r="CP168" s="296"/>
      <c r="CQ168" s="367" t="s">
        <v>260</v>
      </c>
      <c r="CR168" s="369"/>
      <c r="CS168" s="379"/>
      <c r="CT168" s="380"/>
      <c r="CU168" s="378">
        <f>IF(SUM(CQ5:CQ162)&lt;&gt;0,AVERAGE(CQ5:CQ162),"N/A")</f>
        <v>8.257391304347822</v>
      </c>
      <c r="CW168" s="206"/>
      <c r="CX168" s="367" t="s">
        <v>260</v>
      </c>
      <c r="CY168" s="369"/>
      <c r="CZ168" s="369"/>
      <c r="DA168" s="380"/>
      <c r="DB168" s="14">
        <f>IF(SUM(CX5:CX162)&lt;&gt;0,AVERAGE(CX5:CX162),"N/A")</f>
        <v>8.556582325507888</v>
      </c>
      <c r="DD168" s="13"/>
      <c r="DE168" s="367" t="s">
        <v>260</v>
      </c>
      <c r="DF168" s="367"/>
      <c r="DG168" s="367"/>
      <c r="DH168" s="380"/>
      <c r="DI168" s="14">
        <f>IF(SUM(DE5:DE162)&lt;&gt;0,AVERAGE(DE5:DE162),"N/A")</f>
        <v>8.636127365055811</v>
      </c>
      <c r="DJ168" s="13"/>
      <c r="DK168" s="206"/>
      <c r="DL168" s="366"/>
      <c r="DM168" s="367" t="s">
        <v>260</v>
      </c>
      <c r="DN168" s="367"/>
      <c r="DO168" s="367"/>
      <c r="DP168" s="380"/>
      <c r="DQ168" s="14">
        <f>IF(SUM(DL5:DL162)&lt;&gt;0,AVERAGE(DL5:DL162),"N/A")</f>
        <v>8.558916371132925</v>
      </c>
      <c r="DR168" s="206"/>
      <c r="DS168" s="366"/>
      <c r="DT168" s="13"/>
      <c r="DU168" s="13"/>
      <c r="DV168" s="365" t="s">
        <v>262</v>
      </c>
      <c r="DW168" s="13"/>
      <c r="DX168" s="13"/>
      <c r="DY168" s="206"/>
      <c r="DZ168" s="366"/>
      <c r="EA168" s="13"/>
      <c r="EB168" s="13"/>
      <c r="EC168" s="365" t="s">
        <v>262</v>
      </c>
      <c r="ED168" s="13"/>
      <c r="EE168" s="13"/>
      <c r="EF168" s="206"/>
      <c r="EG168" s="366"/>
      <c r="EH168" s="367" t="s">
        <v>260</v>
      </c>
      <c r="EI168" s="367"/>
      <c r="EJ168" s="367"/>
      <c r="EK168" s="380"/>
      <c r="EL168" s="14">
        <f>IF(SUM(EG5:EG162)&lt;&gt;0,AVERAGE(EG5:EG162),"N/A")</f>
        <v>8.884400542467734</v>
      </c>
      <c r="EM168" s="206"/>
      <c r="EN168" s="366"/>
      <c r="EO168" s="367" t="s">
        <v>260</v>
      </c>
      <c r="EP168" s="367"/>
      <c r="EQ168" s="367"/>
      <c r="ER168" s="380"/>
      <c r="ES168" s="14">
        <f>IF(SUM(EN5:EN162)&lt;&gt;0,AVERAGE(EN5:EN162),"N/A")</f>
        <v>8.73957095467729</v>
      </c>
      <c r="ET168" s="206"/>
      <c r="EU168" s="366"/>
      <c r="EV168" s="367" t="s">
        <v>260</v>
      </c>
      <c r="EW168" s="367"/>
      <c r="EX168" s="367"/>
      <c r="EY168" s="380"/>
      <c r="EZ168" s="14">
        <f>IF(SUM(EU5:EU162)&lt;&gt;0,AVERAGE(EU5:EU162),"N/A")</f>
        <v>8.544289000183198</v>
      </c>
      <c r="FA168" s="206"/>
      <c r="FB168" s="366"/>
      <c r="FC168" s="367" t="s">
        <v>260</v>
      </c>
      <c r="FD168" s="367"/>
      <c r="FE168" s="367"/>
      <c r="FF168" s="380"/>
      <c r="FG168" s="14">
        <f>IF(SUM(FB5:FB162)&lt;&gt;0,AVERAGE(FB5:FB162),"N/A")</f>
        <v>8.49403654189</v>
      </c>
      <c r="FH168" s="206"/>
      <c r="FI168" s="366"/>
      <c r="FJ168" s="367" t="s">
        <v>260</v>
      </c>
      <c r="FK168" s="367"/>
      <c r="FL168" s="367"/>
      <c r="FM168" s="380"/>
      <c r="FN168" s="14">
        <f>IF(SUM(FI6:FI163)&lt;&gt;0,AVERAGE(FI6:FI163),"N/A")</f>
        <v>8.274651208829162</v>
      </c>
      <c r="FO168" s="206"/>
      <c r="FQ168" s="377" t="s">
        <v>261</v>
      </c>
      <c r="FR168" s="381">
        <f>IF(SUM(FS5:FS163)&lt;&gt;0,MAX(FS5:FS163),"N/A")</f>
        <v>11.329464163145774</v>
      </c>
      <c r="FS168" s="13"/>
      <c r="FT168" s="13"/>
      <c r="FU168" s="13"/>
      <c r="FW168" s="366"/>
      <c r="FX168" s="367" t="s">
        <v>260</v>
      </c>
      <c r="FY168" s="367"/>
      <c r="FZ168" s="367"/>
      <c r="GA168" s="380"/>
      <c r="GB168" s="14">
        <f>IF(SUM(FW6:FW163)&lt;&gt;0,AVERAGE(FW6:FW163),"N/A")</f>
        <v>8.229285636138927</v>
      </c>
      <c r="GC168" s="206"/>
      <c r="GD168" s="366"/>
      <c r="GE168" s="367" t="s">
        <v>260</v>
      </c>
      <c r="GF168" s="367"/>
      <c r="GG168" s="367"/>
      <c r="GH168" s="380"/>
      <c r="GI168" s="14">
        <f>IF(SUM(GD6:GD163)&lt;&gt;0,AVERAGE(GD6:GD163),"N/A")</f>
        <v>8.224068865469611</v>
      </c>
      <c r="GJ168" s="206"/>
      <c r="GK168" s="366"/>
      <c r="GL168" s="367" t="s">
        <v>260</v>
      </c>
      <c r="GM168" s="367"/>
      <c r="GN168" s="367"/>
      <c r="GO168" s="380"/>
      <c r="GP168" s="14">
        <f>IF(SUM(GK6:GK163)&lt;&gt;0,AVERAGE(GK6:GK163),"N/A")</f>
        <v>8.358149383402244</v>
      </c>
      <c r="GQ168" s="206"/>
      <c r="GR168" s="366"/>
      <c r="GS168" s="367" t="s">
        <v>260</v>
      </c>
      <c r="GT168" s="367"/>
      <c r="GU168" s="367"/>
      <c r="GV168" s="380"/>
      <c r="GW168" s="14">
        <f>IF(SUM(GR6:GR163)&lt;&gt;0,AVERAGE(GR6:GR163),"N/A")</f>
        <v>8.58592527216563</v>
      </c>
      <c r="GX168" s="206"/>
      <c r="GY168" s="366"/>
      <c r="GZ168" s="367" t="s">
        <v>260</v>
      </c>
      <c r="HA168" s="367"/>
      <c r="HB168" s="367"/>
      <c r="HC168" s="380"/>
      <c r="HD168" s="14">
        <f>IF(SUM(GY6:GY163)&lt;&gt;0,AVERAGE(GY6:GY163),"N/A")</f>
        <v>8.695465949899496</v>
      </c>
      <c r="HE168" s="206"/>
      <c r="HF168" s="366"/>
      <c r="HG168" s="367" t="s">
        <v>260</v>
      </c>
      <c r="HH168" s="367"/>
      <c r="HI168" s="367"/>
      <c r="HJ168" s="380"/>
      <c r="HK168" s="14">
        <f>IF(SUM(HF6:HF163)&lt;&gt;0,AVERAGE(HF6:HF163),"N/A")</f>
        <v>8.682358889380732</v>
      </c>
      <c r="HL168" s="206"/>
      <c r="HM168" s="366"/>
      <c r="HN168" s="367" t="s">
        <v>260</v>
      </c>
      <c r="HO168" s="367"/>
      <c r="HP168" s="367"/>
      <c r="HQ168" s="380"/>
      <c r="HR168" s="14">
        <f>IF(SUM(HM6:HM163)&lt;&gt;0,AVERAGE(HM6:HM163),"N/A")</f>
        <v>8.411130911904026</v>
      </c>
      <c r="HS168" s="206"/>
      <c r="HW168" s="175"/>
      <c r="HX168" s="175"/>
      <c r="HY168" s="175"/>
      <c r="HZ168" s="175"/>
      <c r="IA168" s="175"/>
      <c r="IB168" s="175"/>
      <c r="IC168" s="13"/>
      <c r="ID168" s="13"/>
      <c r="IE168" s="13"/>
      <c r="IF168" s="13"/>
      <c r="IG168" s="13"/>
      <c r="IH168" s="13"/>
      <c r="II168" s="13"/>
    </row>
    <row r="169" spans="1:243" ht="13.5" thickBot="1">
      <c r="A169" s="382" t="s">
        <v>263</v>
      </c>
      <c r="B169" s="320" t="s">
        <v>264</v>
      </c>
      <c r="C169" s="296"/>
      <c r="D169" s="367" t="s">
        <v>265</v>
      </c>
      <c r="E169" s="369"/>
      <c r="F169" s="369"/>
      <c r="G169" s="370"/>
      <c r="H169" s="11">
        <f>IF(SUM(E5:E162)&lt;&gt;0,AVERAGE(E5:E162),"N/A")</f>
        <v>9.504736842105261</v>
      </c>
      <c r="I169" s="371"/>
      <c r="J169" s="372"/>
      <c r="K169" s="367" t="s">
        <v>265</v>
      </c>
      <c r="L169" s="369"/>
      <c r="M169" s="369"/>
      <c r="N169" s="370"/>
      <c r="O169" s="11">
        <f>IF(SUM(L5:L162)&lt;&gt;0,AVERAGE(L5:L162),"N/A")</f>
        <v>9.50736842105263</v>
      </c>
      <c r="P169" s="371"/>
      <c r="Q169" s="372"/>
      <c r="R169" s="367" t="s">
        <v>265</v>
      </c>
      <c r="S169" s="369"/>
      <c r="T169" s="369"/>
      <c r="U169" s="370"/>
      <c r="V169" s="11">
        <f>IF(SUM(S5:S162)&lt;&gt;0,AVERAGE(S5:S162),"N/A")</f>
        <v>9.42263157894737</v>
      </c>
      <c r="X169" s="296"/>
      <c r="Y169" s="367" t="s">
        <v>265</v>
      </c>
      <c r="Z169" s="369"/>
      <c r="AA169" s="369"/>
      <c r="AB169" s="370"/>
      <c r="AC169" s="11">
        <f>IF(SUM(Z5:Z162)&lt;&gt;0,AVERAGE(Z5:Z162),"N/A")</f>
        <v>9.327631578947368</v>
      </c>
      <c r="AE169" s="296"/>
      <c r="AF169" s="367" t="s">
        <v>265</v>
      </c>
      <c r="AG169" s="369"/>
      <c r="AH169" s="369"/>
      <c r="AI169" s="370"/>
      <c r="AJ169" s="11">
        <f>IF(SUM(AG5:AG162)&lt;&gt;0,AVERAGE(AG5:AG162),"N/A")</f>
        <v>9.495454545454548</v>
      </c>
      <c r="AL169" s="296"/>
      <c r="AM169" s="367" t="s">
        <v>265</v>
      </c>
      <c r="AN169" s="369"/>
      <c r="AO169" s="369"/>
      <c r="AP169" s="370"/>
      <c r="AQ169" s="11" t="str">
        <f>IF(SUM(AN5:AN162)&lt;&gt;0,AVERAGE(AN5:AN162),"N/A")</f>
        <v>N/A</v>
      </c>
      <c r="AS169" s="296"/>
      <c r="AT169" s="367" t="s">
        <v>265</v>
      </c>
      <c r="AU169" s="369"/>
      <c r="AV169" s="369"/>
      <c r="AW169" s="370"/>
      <c r="AX169" s="11">
        <f>IF(SUM(AU5:AU162)&lt;&gt;0,AVERAGE(AU5:AU162),"N/A")</f>
        <v>9.573975903614457</v>
      </c>
      <c r="AZ169" s="296"/>
      <c r="BA169" s="373" t="s">
        <v>265</v>
      </c>
      <c r="BB169" s="369"/>
      <c r="BC169" s="369"/>
      <c r="BD169" s="370"/>
      <c r="BE169" s="374">
        <f>IF(SUM(BB5:BB162)&lt;&gt;0,AVERAGE(BB5:BB162),"N/A")</f>
        <v>9.666438356164386</v>
      </c>
      <c r="BF169" s="1"/>
      <c r="BG169" s="296"/>
      <c r="BH169" s="367" t="s">
        <v>265</v>
      </c>
      <c r="BI169" s="369"/>
      <c r="BJ169" s="369"/>
      <c r="BK169" s="370"/>
      <c r="BL169" s="374">
        <f>IF(SUM(BI5:BI162)&lt;&gt;0,AVERAGE(BI5:BI162),"N/A")</f>
        <v>9.728850574712643</v>
      </c>
      <c r="BN169" s="296"/>
      <c r="BO169" s="367" t="s">
        <v>265</v>
      </c>
      <c r="BP169" s="369"/>
      <c r="BQ169" s="369"/>
      <c r="BR169" s="370"/>
      <c r="BS169" s="374">
        <f>IF(SUM(BP5:BP162)&lt;&gt;0,AVERAGE(BP5:BP162),"N/A")</f>
        <v>9.577931034482763</v>
      </c>
      <c r="BU169" s="296"/>
      <c r="BV169" s="367" t="s">
        <v>265</v>
      </c>
      <c r="BW169" s="369"/>
      <c r="BX169" s="369"/>
      <c r="BY169" s="370"/>
      <c r="BZ169" s="374">
        <f>IF(SUM(BW5:BW162)&lt;&gt;0,AVERAGE(BW5:BW162),"N/A")</f>
        <v>9.428922413793103</v>
      </c>
      <c r="CB169" s="1"/>
      <c r="CD169" s="383" t="s">
        <v>266</v>
      </c>
      <c r="CE169" s="381">
        <f>IF(SUM(CF5:CF162)&lt;&gt;0,MIN(CF5:CF162),"N/A")</f>
        <v>6.344539760348584</v>
      </c>
      <c r="CF169" s="377"/>
      <c r="CH169" s="321"/>
      <c r="CI169" s="276"/>
      <c r="CJ169" s="367" t="s">
        <v>265</v>
      </c>
      <c r="CK169" s="367"/>
      <c r="CL169" s="367"/>
      <c r="CM169" s="370"/>
      <c r="CN169" s="378">
        <f>IF(SUM(CK5:CK162)&lt;&gt;0,AVERAGE(CK5:CK162),"N/A")</f>
        <v>9.408728813559323</v>
      </c>
      <c r="CP169" s="296"/>
      <c r="CQ169" s="367" t="s">
        <v>265</v>
      </c>
      <c r="CR169" s="369"/>
      <c r="CS169" s="379"/>
      <c r="CT169" s="380"/>
      <c r="CU169" s="378">
        <f>IF(SUM(CR5:CR162)&lt;&gt;0,AVERAGE(CR5:CR162),"N/A")</f>
        <v>9.40862068965517</v>
      </c>
      <c r="CW169" s="206"/>
      <c r="CX169" s="367" t="s">
        <v>265</v>
      </c>
      <c r="CY169" s="369"/>
      <c r="CZ169" s="369"/>
      <c r="DA169" s="380"/>
      <c r="DB169" s="14">
        <f>IF(SUM(CY5:CY162)&lt;&gt;0,AVERAGE(CY5:CY162),"N/A")</f>
        <v>9.51106160817239</v>
      </c>
      <c r="DD169" s="13"/>
      <c r="DE169" s="367" t="s">
        <v>265</v>
      </c>
      <c r="DF169" s="367"/>
      <c r="DG169" s="367"/>
      <c r="DH169" s="380"/>
      <c r="DI169" s="14">
        <f>IF(SUM(DF5:DF162)&lt;&gt;0,AVERAGE(DF5:DF162),"N/A")</f>
        <v>9.568518538711231</v>
      </c>
      <c r="DJ169" s="13"/>
      <c r="DK169" s="206"/>
      <c r="DL169" s="366"/>
      <c r="DM169" s="367" t="s">
        <v>265</v>
      </c>
      <c r="DN169" s="367"/>
      <c r="DO169" s="367"/>
      <c r="DP169" s="380"/>
      <c r="DQ169" s="14">
        <f>IF(SUM(DM5:DM162)&lt;&gt;0,AVERAGE(DM5:DM162),"N/A")</f>
        <v>9.54008851054396</v>
      </c>
      <c r="DR169" s="206"/>
      <c r="DS169" s="366"/>
      <c r="DT169" s="13"/>
      <c r="DU169" s="13"/>
      <c r="DV169" s="13"/>
      <c r="DW169" s="13"/>
      <c r="DX169" s="13"/>
      <c r="DY169" s="206"/>
      <c r="DZ169" s="384"/>
      <c r="EB169" s="365"/>
      <c r="EC169" s="365"/>
      <c r="ED169" s="365"/>
      <c r="EE169" s="365"/>
      <c r="EF169" s="385"/>
      <c r="EG169" s="366"/>
      <c r="EH169" s="367" t="s">
        <v>265</v>
      </c>
      <c r="EI169" s="367"/>
      <c r="EJ169" s="367"/>
      <c r="EK169" s="380"/>
      <c r="EL169" s="14">
        <f>IF(SUM(EH5:EH162)&lt;&gt;0,AVERAGE(EH5:EH162),"N/A")</f>
        <v>9.760500795083072</v>
      </c>
      <c r="EM169" s="206"/>
      <c r="EN169" s="366"/>
      <c r="EO169" s="367" t="s">
        <v>265</v>
      </c>
      <c r="EP169" s="367"/>
      <c r="EQ169" s="367"/>
      <c r="ER169" s="380"/>
      <c r="ES169" s="14">
        <f>IF(SUM(EO5:EO162)&lt;&gt;0,AVERAGE(EO5:EO162),"N/A")</f>
        <v>9.581976570898025</v>
      </c>
      <c r="ET169" s="206"/>
      <c r="EU169" s="366"/>
      <c r="EV169" s="367" t="s">
        <v>265</v>
      </c>
      <c r="EW169" s="367"/>
      <c r="EX169" s="367"/>
      <c r="EY169" s="380"/>
      <c r="EZ169" s="14">
        <f>IF(SUM(EV5:EV162)&lt;&gt;0,AVERAGE(EV5:EV162),"N/A")</f>
        <v>9.501029894390047</v>
      </c>
      <c r="FA169" s="206"/>
      <c r="FB169" s="366"/>
      <c r="FC169" s="367" t="s">
        <v>265</v>
      </c>
      <c r="FD169" s="367"/>
      <c r="FE169" s="367"/>
      <c r="FF169" s="380"/>
      <c r="FG169" s="14">
        <f>IF(SUM(FC5:FC162)&lt;&gt;0,AVERAGE(FC5:FC162),"N/A")</f>
        <v>9.544326169539938</v>
      </c>
      <c r="FH169" s="206"/>
      <c r="FI169" s="366"/>
      <c r="FJ169" s="367" t="s">
        <v>265</v>
      </c>
      <c r="FK169" s="367"/>
      <c r="FL169" s="367"/>
      <c r="FM169" s="380"/>
      <c r="FN169" s="14">
        <f>IF(SUM(FJ6:FJ163)&lt;&gt;0,AVERAGE(FJ6:FJ163),"N/A")</f>
        <v>9.328774048602543</v>
      </c>
      <c r="FO169" s="206"/>
      <c r="FQ169" s="377" t="s">
        <v>266</v>
      </c>
      <c r="FR169" s="381">
        <f>IF(SUM(FS5:FS164)&lt;&gt;0,MIN(FS5:FS164),"N/A")</f>
        <v>5.145301476471015</v>
      </c>
      <c r="FS169" s="13"/>
      <c r="FW169" s="366"/>
      <c r="FX169" s="367" t="s">
        <v>265</v>
      </c>
      <c r="FY169" s="367"/>
      <c r="FZ169" s="367"/>
      <c r="GA169" s="380"/>
      <c r="GB169" s="14">
        <f>IF(SUM(FX6:FX163)&lt;&gt;0,AVERAGE(FX6:FX163),"N/A")</f>
        <v>9.368477011535743</v>
      </c>
      <c r="GC169" s="206"/>
      <c r="GD169" s="366"/>
      <c r="GE169" s="367" t="s">
        <v>265</v>
      </c>
      <c r="GF169" s="367"/>
      <c r="GG169" s="367"/>
      <c r="GH169" s="380"/>
      <c r="GI169" s="14">
        <f>IF(SUM(GE6:GE163)&lt;&gt;0,AVERAGE(GE6:GE163),"N/A")</f>
        <v>9.352066462534795</v>
      </c>
      <c r="GJ169" s="206"/>
      <c r="GK169" s="366"/>
      <c r="GL169" s="367" t="s">
        <v>265</v>
      </c>
      <c r="GM169" s="367"/>
      <c r="GN169" s="367"/>
      <c r="GO169" s="380"/>
      <c r="GP169" s="14">
        <f>IF(SUM(GL6:GL163)&lt;&gt;0,AVERAGE(GL6:GL163),"N/A")</f>
        <v>9.45096956133911</v>
      </c>
      <c r="GQ169" s="206"/>
      <c r="GR169" s="366"/>
      <c r="GS169" s="367" t="s">
        <v>265</v>
      </c>
      <c r="GT169" s="367"/>
      <c r="GU169" s="367"/>
      <c r="GV169" s="380"/>
      <c r="GW169" s="14">
        <f>IF(SUM(GS6:GS163)&lt;&gt;0,AVERAGE(GS6:GS163),"N/A")</f>
        <v>9.576830728932947</v>
      </c>
      <c r="GX169" s="206"/>
      <c r="GY169" s="366"/>
      <c r="GZ169" s="367" t="s">
        <v>265</v>
      </c>
      <c r="HA169" s="367"/>
      <c r="HB169" s="367"/>
      <c r="HC169" s="380"/>
      <c r="HD169" s="14">
        <f>IF(SUM(GZ6:GZ163)&lt;&gt;0,AVERAGE(GZ6:GZ163),"N/A")</f>
        <v>9.609995533586847</v>
      </c>
      <c r="HE169" s="206"/>
      <c r="HF169" s="366"/>
      <c r="HG169" s="367" t="s">
        <v>265</v>
      </c>
      <c r="HH169" s="367"/>
      <c r="HI169" s="367"/>
      <c r="HJ169" s="380"/>
      <c r="HK169" s="14">
        <f>IF(SUM(HG6:HG163)&lt;&gt;0,AVERAGE(HG6:HG163),"N/A")</f>
        <v>9.60205222995478</v>
      </c>
      <c r="HL169" s="206"/>
      <c r="HM169" s="366"/>
      <c r="HN169" s="367" t="s">
        <v>265</v>
      </c>
      <c r="HO169" s="367"/>
      <c r="HP169" s="367"/>
      <c r="HQ169" s="380"/>
      <c r="HR169" s="14">
        <f>IF(SUM(HN6:HN163)&lt;&gt;0,AVERAGE(HN6:HN163),"N/A")</f>
        <v>9.470793360680181</v>
      </c>
      <c r="HS169" s="206"/>
      <c r="HU169" s="386" t="s">
        <v>267</v>
      </c>
      <c r="HV169" s="387"/>
      <c r="HW169" s="175"/>
      <c r="HX169" s="175"/>
      <c r="HY169" s="175"/>
      <c r="HZ169" s="175"/>
      <c r="IA169" s="175"/>
      <c r="IB169" s="175"/>
      <c r="IC169" s="13"/>
      <c r="ID169" s="13"/>
      <c r="IE169" s="13"/>
      <c r="IF169" s="13"/>
      <c r="IG169" s="13"/>
      <c r="IH169" s="13"/>
      <c r="II169" s="13"/>
    </row>
    <row r="170" spans="1:243" ht="12.75">
      <c r="A170" s="320" t="s">
        <v>268</v>
      </c>
      <c r="B170" s="320" t="s">
        <v>269</v>
      </c>
      <c r="C170" s="296"/>
      <c r="E170" s="388"/>
      <c r="F170" s="370" t="s">
        <v>270</v>
      </c>
      <c r="G170" s="370"/>
      <c r="H170" s="11">
        <f>AVERAGE(C5:C160)</f>
        <v>6.308076923076919</v>
      </c>
      <c r="I170" s="371"/>
      <c r="J170" s="372"/>
      <c r="K170" s="370"/>
      <c r="L170" s="370"/>
      <c r="M170" s="370" t="str">
        <f>F170</f>
        <v>Average baseline mpg:</v>
      </c>
      <c r="N170" s="370"/>
      <c r="O170" s="389">
        <f>H170</f>
        <v>6.308076923076919</v>
      </c>
      <c r="P170" s="371"/>
      <c r="Q170" s="372"/>
      <c r="R170" s="370"/>
      <c r="S170" s="370"/>
      <c r="T170" s="370" t="str">
        <f>F170</f>
        <v>Average baseline mpg:</v>
      </c>
      <c r="U170" s="370"/>
      <c r="V170" s="11">
        <f>H170</f>
        <v>6.308076923076919</v>
      </c>
      <c r="X170" s="296"/>
      <c r="Y170" s="370"/>
      <c r="Z170" s="370"/>
      <c r="AA170" s="370" t="str">
        <f>F170</f>
        <v>Average baseline mpg:</v>
      </c>
      <c r="AB170" s="370"/>
      <c r="AC170" s="11">
        <f>H170</f>
        <v>6.308076923076919</v>
      </c>
      <c r="AE170" s="296"/>
      <c r="AF170" s="370"/>
      <c r="AG170" s="370"/>
      <c r="AH170" s="370" t="str">
        <f>F170</f>
        <v>Average baseline mpg:</v>
      </c>
      <c r="AI170" s="370"/>
      <c r="AJ170" s="11">
        <f>H170</f>
        <v>6.308076923076919</v>
      </c>
      <c r="AL170" s="296"/>
      <c r="AM170" s="370"/>
      <c r="AN170" s="370"/>
      <c r="AO170" s="370" t="str">
        <f>F170</f>
        <v>Average baseline mpg:</v>
      </c>
      <c r="AP170" s="370"/>
      <c r="AQ170" s="11">
        <f>H170</f>
        <v>6.308076923076919</v>
      </c>
      <c r="AS170" s="296"/>
      <c r="AT170" s="370"/>
      <c r="AU170" s="370"/>
      <c r="AV170" s="370" t="str">
        <f>F170</f>
        <v>Average baseline mpg:</v>
      </c>
      <c r="AW170" s="370"/>
      <c r="AX170" s="11">
        <f>H170</f>
        <v>6.308076923076919</v>
      </c>
      <c r="AZ170" s="296"/>
      <c r="BA170" s="390"/>
      <c r="BB170" s="370"/>
      <c r="BC170" s="370" t="str">
        <f>F170</f>
        <v>Average baseline mpg:</v>
      </c>
      <c r="BD170" s="370"/>
      <c r="BE170" s="374">
        <f>H170</f>
        <v>6.308076923076919</v>
      </c>
      <c r="BF170" s="1"/>
      <c r="BG170" s="296"/>
      <c r="BH170" s="370"/>
      <c r="BI170" s="370"/>
      <c r="BJ170" s="391" t="str">
        <f>F170</f>
        <v>Average baseline mpg:</v>
      </c>
      <c r="BK170" s="370"/>
      <c r="BL170" s="374">
        <f>H170</f>
        <v>6.308076923076919</v>
      </c>
      <c r="BN170" s="296"/>
      <c r="BO170" s="370"/>
      <c r="BP170" s="370"/>
      <c r="BQ170" s="370" t="str">
        <f>F170</f>
        <v>Average baseline mpg:</v>
      </c>
      <c r="BR170" s="370"/>
      <c r="BS170" s="374">
        <f>H170</f>
        <v>6.308076923076919</v>
      </c>
      <c r="BU170" s="296"/>
      <c r="BV170" s="370"/>
      <c r="BW170" s="370"/>
      <c r="BX170" s="370" t="str">
        <f>F170</f>
        <v>Average baseline mpg:</v>
      </c>
      <c r="BY170" s="370"/>
      <c r="BZ170" s="374">
        <f>H170</f>
        <v>6.308076923076919</v>
      </c>
      <c r="CB170" s="1"/>
      <c r="CD170" s="383" t="s">
        <v>35</v>
      </c>
      <c r="CE170" s="381">
        <f>AVERAGE(CF5:CF160)</f>
        <v>9.089748338345762</v>
      </c>
      <c r="CF170" s="377"/>
      <c r="CH170" s="321"/>
      <c r="CI170" s="276"/>
      <c r="CJ170" s="370"/>
      <c r="CK170" s="370"/>
      <c r="CL170" s="370" t="str">
        <f>F170</f>
        <v>Average baseline mpg:</v>
      </c>
      <c r="CM170" s="370"/>
      <c r="CN170" s="378">
        <f>H170</f>
        <v>6.308076923076919</v>
      </c>
      <c r="CP170" s="296"/>
      <c r="CQ170" s="370"/>
      <c r="CR170" s="370"/>
      <c r="CS170" s="392" t="str">
        <f>F170</f>
        <v>Average baseline mpg:</v>
      </c>
      <c r="CT170" s="380"/>
      <c r="CU170" s="378">
        <f>H170</f>
        <v>6.308076923076919</v>
      </c>
      <c r="CW170" s="206"/>
      <c r="CX170" s="370"/>
      <c r="CY170" s="370"/>
      <c r="CZ170" s="380" t="str">
        <f>F170</f>
        <v>Average baseline mpg:</v>
      </c>
      <c r="DA170" s="380"/>
      <c r="DB170" s="14">
        <f>H170</f>
        <v>6.308076923076919</v>
      </c>
      <c r="DD170" s="13"/>
      <c r="DE170" s="393"/>
      <c r="DF170" s="393"/>
      <c r="DG170" s="380" t="str">
        <f>M170</f>
        <v>Average baseline mpg:</v>
      </c>
      <c r="DH170" s="380"/>
      <c r="DI170" s="14">
        <f>O170</f>
        <v>6.308076923076919</v>
      </c>
      <c r="DJ170" s="13"/>
      <c r="DK170" s="206"/>
      <c r="DL170" s="366"/>
      <c r="DM170" s="393"/>
      <c r="DN170" s="393"/>
      <c r="DO170" s="380" t="str">
        <f>M170</f>
        <v>Average baseline mpg:</v>
      </c>
      <c r="DP170" s="380"/>
      <c r="DQ170" s="14">
        <f>O170</f>
        <v>6.308076923076919</v>
      </c>
      <c r="DR170" s="206"/>
      <c r="DS170" s="366"/>
      <c r="DT170" s="13"/>
      <c r="DU170" s="13"/>
      <c r="DV170" s="13"/>
      <c r="DW170" s="13"/>
      <c r="DX170" s="13"/>
      <c r="DY170" s="206"/>
      <c r="DZ170" s="384"/>
      <c r="EA170" s="365"/>
      <c r="EB170" s="365"/>
      <c r="EC170" s="365"/>
      <c r="ED170" s="365"/>
      <c r="EE170" s="365"/>
      <c r="EF170" s="385"/>
      <c r="EG170" s="366"/>
      <c r="EH170" s="393"/>
      <c r="EI170" s="393"/>
      <c r="EJ170" s="394" t="s">
        <v>271</v>
      </c>
      <c r="EK170" s="380"/>
      <c r="EL170" s="14">
        <v>6.3</v>
      </c>
      <c r="EM170" s="206"/>
      <c r="EN170" s="366"/>
      <c r="EO170" s="393"/>
      <c r="EP170" s="393"/>
      <c r="EQ170" s="394" t="s">
        <v>271</v>
      </c>
      <c r="ER170" s="380"/>
      <c r="ES170" s="14">
        <v>6.3</v>
      </c>
      <c r="ET170" s="206"/>
      <c r="EU170" s="366"/>
      <c r="EV170" s="393"/>
      <c r="EW170" s="393"/>
      <c r="EX170" s="394" t="s">
        <v>271</v>
      </c>
      <c r="EY170" s="380"/>
      <c r="EZ170" s="14">
        <v>6.3</v>
      </c>
      <c r="FA170" s="206"/>
      <c r="FB170" s="366"/>
      <c r="FC170" s="393"/>
      <c r="FD170" s="393"/>
      <c r="FE170" s="394" t="s">
        <v>271</v>
      </c>
      <c r="FF170" s="380"/>
      <c r="FG170" s="14">
        <v>6.3</v>
      </c>
      <c r="FH170" s="206"/>
      <c r="FI170" s="366"/>
      <c r="FJ170" s="393"/>
      <c r="FK170" s="393"/>
      <c r="FL170" s="394" t="s">
        <v>271</v>
      </c>
      <c r="FM170" s="380"/>
      <c r="FN170" s="14">
        <v>6.3</v>
      </c>
      <c r="FO170" s="206"/>
      <c r="FQ170" s="377" t="s">
        <v>35</v>
      </c>
      <c r="FR170" s="381">
        <f>AVERAGE(FS5:FS160)</f>
        <v>8.45737409407703</v>
      </c>
      <c r="FS170" s="13"/>
      <c r="FW170" s="366"/>
      <c r="FX170" s="393"/>
      <c r="FY170" s="393"/>
      <c r="FZ170" s="394" t="s">
        <v>271</v>
      </c>
      <c r="GA170" s="380"/>
      <c r="GB170" s="14">
        <v>6.3</v>
      </c>
      <c r="GC170" s="206"/>
      <c r="GD170" s="366"/>
      <c r="GE170" s="393"/>
      <c r="GF170" s="393"/>
      <c r="GG170" s="394" t="s">
        <v>271</v>
      </c>
      <c r="GH170" s="380"/>
      <c r="GI170" s="14">
        <v>6.3</v>
      </c>
      <c r="GJ170" s="206"/>
      <c r="GK170" s="366"/>
      <c r="GL170" s="393"/>
      <c r="GM170" s="393"/>
      <c r="GN170" s="394" t="s">
        <v>271</v>
      </c>
      <c r="GO170" s="380"/>
      <c r="GP170" s="14">
        <v>6.3</v>
      </c>
      <c r="GQ170" s="206"/>
      <c r="GR170" s="366"/>
      <c r="GS170" s="393"/>
      <c r="GT170" s="393"/>
      <c r="GU170" s="394" t="s">
        <v>271</v>
      </c>
      <c r="GV170" s="380"/>
      <c r="GW170" s="14">
        <v>6.3</v>
      </c>
      <c r="GX170" s="206"/>
      <c r="GY170" s="366"/>
      <c r="GZ170" s="393"/>
      <c r="HA170" s="393"/>
      <c r="HB170" s="394" t="s">
        <v>271</v>
      </c>
      <c r="HC170" s="380"/>
      <c r="HD170" s="14">
        <v>6.3</v>
      </c>
      <c r="HE170" s="206"/>
      <c r="HF170" s="366"/>
      <c r="HG170" s="393"/>
      <c r="HH170" s="393"/>
      <c r="HI170" s="394" t="s">
        <v>271</v>
      </c>
      <c r="HJ170" s="380"/>
      <c r="HK170" s="14">
        <v>6.3</v>
      </c>
      <c r="HL170" s="206"/>
      <c r="HM170" s="366"/>
      <c r="HN170" s="393"/>
      <c r="HO170" s="393"/>
      <c r="HP170" s="394" t="s">
        <v>271</v>
      </c>
      <c r="HQ170" s="380"/>
      <c r="HR170" s="14">
        <v>6.3</v>
      </c>
      <c r="HS170" s="206"/>
      <c r="HU170" s="395" t="s">
        <v>35</v>
      </c>
      <c r="HV170" s="376">
        <f>AVERAGE(HU5:HU160)</f>
        <v>8.485913324172042</v>
      </c>
      <c r="HW170" s="175"/>
      <c r="HX170" s="175"/>
      <c r="HY170" s="175"/>
      <c r="HZ170" s="175"/>
      <c r="IA170" s="175"/>
      <c r="IB170" s="175"/>
      <c r="IC170" s="13"/>
      <c r="ID170" s="13"/>
      <c r="IE170" s="13"/>
      <c r="IF170" s="13"/>
      <c r="IG170" s="13"/>
      <c r="IH170" s="13"/>
      <c r="II170" s="13"/>
    </row>
    <row r="171" spans="1:243" ht="12.75">
      <c r="A171" s="320" t="s">
        <v>272</v>
      </c>
      <c r="B171" s="320" t="s">
        <v>273</v>
      </c>
      <c r="C171" s="296"/>
      <c r="D171" s="370"/>
      <c r="E171" s="370"/>
      <c r="F171" s="370" t="s">
        <v>274</v>
      </c>
      <c r="G171" s="370"/>
      <c r="H171" s="5">
        <f>SUM(F5:F162)</f>
        <v>47330.03999999999</v>
      </c>
      <c r="J171" s="296"/>
      <c r="K171" s="370"/>
      <c r="L171" s="370"/>
      <c r="M171" s="370" t="s">
        <v>274</v>
      </c>
      <c r="N171" s="370"/>
      <c r="O171" s="5">
        <f>SUM(M5:M162)</f>
        <v>27948.519999999997</v>
      </c>
      <c r="Q171" s="296"/>
      <c r="R171" s="370"/>
      <c r="S171" s="370"/>
      <c r="T171" s="370" t="s">
        <v>274</v>
      </c>
      <c r="U171" s="370"/>
      <c r="V171" s="5">
        <f>SUM(T5:T162)</f>
        <v>31485.11999999999</v>
      </c>
      <c r="X171" s="296"/>
      <c r="Y171" s="370"/>
      <c r="Z171" s="370"/>
      <c r="AA171" s="370" t="s">
        <v>274</v>
      </c>
      <c r="AB171" s="370"/>
      <c r="AC171" s="5">
        <f>SUM(AA5:AA162)</f>
        <v>54829.679999999986</v>
      </c>
      <c r="AE171" s="296"/>
      <c r="AF171" s="370"/>
      <c r="AG171" s="370"/>
      <c r="AH171" s="370" t="s">
        <v>274</v>
      </c>
      <c r="AI171" s="370"/>
      <c r="AJ171" s="5">
        <f>SUM(AH5:AH162)</f>
        <v>8610.26</v>
      </c>
      <c r="AL171" s="296"/>
      <c r="AM171" s="370"/>
      <c r="AN171" s="370"/>
      <c r="AO171" s="370" t="s">
        <v>274</v>
      </c>
      <c r="AP171" s="370"/>
      <c r="AQ171" s="5">
        <f>SUM(AO5:AO162)</f>
        <v>0</v>
      </c>
      <c r="AS171" s="296"/>
      <c r="AT171" s="370"/>
      <c r="AU171" s="370"/>
      <c r="AV171" s="370" t="s">
        <v>274</v>
      </c>
      <c r="AW171" s="370"/>
      <c r="AX171" s="5">
        <f>SUM(AV5:AV162)</f>
        <v>146583.31000000006</v>
      </c>
      <c r="AZ171" s="296"/>
      <c r="BA171" s="390"/>
      <c r="BB171" s="370"/>
      <c r="BC171" s="370" t="s">
        <v>274</v>
      </c>
      <c r="BD171" s="370"/>
      <c r="BE171" s="13">
        <f>SUM(BC5:BC162)</f>
        <v>156514.01</v>
      </c>
      <c r="BF171" s="1"/>
      <c r="BG171" s="296"/>
      <c r="BH171" s="370"/>
      <c r="BI171" s="370"/>
      <c r="BJ171" s="370" t="s">
        <v>274</v>
      </c>
      <c r="BK171" s="370"/>
      <c r="BL171" s="13">
        <f>SUM(BJ5:BJ162)</f>
        <v>186100.33000000002</v>
      </c>
      <c r="BN171" s="296"/>
      <c r="BO171" s="370"/>
      <c r="BP171" s="370"/>
      <c r="BQ171" s="370" t="s">
        <v>274</v>
      </c>
      <c r="BR171" s="370"/>
      <c r="BS171" s="13">
        <f>SUM(BQ5:BQ162)</f>
        <v>195739.21</v>
      </c>
      <c r="BU171" s="296"/>
      <c r="BV171" s="370"/>
      <c r="BW171" s="370"/>
      <c r="BX171" s="370" t="s">
        <v>274</v>
      </c>
      <c r="BY171" s="370"/>
      <c r="BZ171" s="13">
        <f>SUM(BX5:BX162)</f>
        <v>164010.84</v>
      </c>
      <c r="CB171" s="1"/>
      <c r="CD171" s="383" t="s">
        <v>275</v>
      </c>
      <c r="CE171" s="214">
        <f>SUM(CD5:CD160)</f>
        <v>1010541.0599999999</v>
      </c>
      <c r="CF171" s="396"/>
      <c r="CH171" s="321"/>
      <c r="CI171" s="276"/>
      <c r="CJ171" s="370"/>
      <c r="CK171" s="370"/>
      <c r="CL171" s="370" t="s">
        <v>274</v>
      </c>
      <c r="CM171" s="370"/>
      <c r="CN171" s="308">
        <f>SUM(CL5:CL162)</f>
        <v>148014.05999999994</v>
      </c>
      <c r="CP171" s="296"/>
      <c r="CQ171" s="370"/>
      <c r="CR171" s="370"/>
      <c r="CS171" s="392" t="s">
        <v>274</v>
      </c>
      <c r="CT171" s="380"/>
      <c r="CU171" s="308">
        <f>SUM(CS5:CS162)</f>
        <v>168856.30800000008</v>
      </c>
      <c r="CW171" s="206"/>
      <c r="CX171" s="370"/>
      <c r="CY171" s="370"/>
      <c r="CZ171" s="380" t="s">
        <v>274</v>
      </c>
      <c r="DA171" s="380"/>
      <c r="DB171" s="380">
        <f>SUM(CZ5:CZ162)</f>
        <v>200620.90999999992</v>
      </c>
      <c r="DD171" s="13"/>
      <c r="DE171" s="393"/>
      <c r="DF171" s="397"/>
      <c r="DG171" s="392" t="s">
        <v>274</v>
      </c>
      <c r="DH171" s="380"/>
      <c r="DI171" s="13">
        <f>SUM(DG5:DG162)</f>
        <v>164917.83</v>
      </c>
      <c r="DJ171" s="13"/>
      <c r="DK171" s="206"/>
      <c r="DL171" s="366"/>
      <c r="DM171" s="393"/>
      <c r="DN171" s="393"/>
      <c r="DO171" s="380" t="s">
        <v>274</v>
      </c>
      <c r="DP171" s="380"/>
      <c r="DQ171" s="13">
        <f>SUM(DN5:DN160)</f>
        <v>118152.82</v>
      </c>
      <c r="DR171" s="206"/>
      <c r="DS171" s="366"/>
      <c r="DT171" s="13"/>
      <c r="DU171" s="13"/>
      <c r="DV171" s="13"/>
      <c r="DW171" s="13"/>
      <c r="DX171" s="13"/>
      <c r="DY171" s="206"/>
      <c r="DZ171" s="384"/>
      <c r="EA171" s="365"/>
      <c r="EB171" s="365"/>
      <c r="EC171" s="365"/>
      <c r="ED171" s="365"/>
      <c r="EE171" s="365"/>
      <c r="EF171" s="385"/>
      <c r="EG171" s="366"/>
      <c r="EH171" s="393"/>
      <c r="EI171" s="393"/>
      <c r="EJ171" s="380" t="s">
        <v>274</v>
      </c>
      <c r="EK171" s="380"/>
      <c r="EL171" s="13">
        <f>SUM(EI5:EI160)</f>
        <v>242479.51999999993</v>
      </c>
      <c r="EM171" s="206"/>
      <c r="EN171" s="366"/>
      <c r="EO171" s="393"/>
      <c r="EP171" s="393"/>
      <c r="EQ171" s="380" t="s">
        <v>274</v>
      </c>
      <c r="ER171" s="380"/>
      <c r="ES171" s="13">
        <f>SUM(EP5:EP160)</f>
        <v>240695.85</v>
      </c>
      <c r="ET171" s="206"/>
      <c r="EU171" s="366"/>
      <c r="EV171" s="393"/>
      <c r="EW171" s="393"/>
      <c r="EX171" s="380" t="s">
        <v>274</v>
      </c>
      <c r="EY171" s="380"/>
      <c r="EZ171" s="13">
        <f>SUM(EW5:EW160)</f>
        <v>187612.73999999996</v>
      </c>
      <c r="FA171" s="206"/>
      <c r="FB171" s="366"/>
      <c r="FC171" s="393"/>
      <c r="FD171" s="393"/>
      <c r="FE171" s="380" t="s">
        <v>274</v>
      </c>
      <c r="FF171" s="380"/>
      <c r="FG171" s="13">
        <f>SUM(FD5:FD160)</f>
        <v>205912.93999999994</v>
      </c>
      <c r="FH171" s="206"/>
      <c r="FI171" s="366"/>
      <c r="FJ171" s="393"/>
      <c r="FK171" s="393"/>
      <c r="FL171" s="380" t="s">
        <v>274</v>
      </c>
      <c r="FM171" s="380"/>
      <c r="FN171" s="13">
        <f>SUM(FK6:FK161)</f>
        <v>232837.88</v>
      </c>
      <c r="FO171" s="206"/>
      <c r="FQ171" s="377" t="s">
        <v>275</v>
      </c>
      <c r="FR171" s="214">
        <f>SUM(FQ5:FQ163)</f>
        <v>1910986.5580000002</v>
      </c>
      <c r="FS171" s="13"/>
      <c r="FT171" s="13"/>
      <c r="FU171" s="13"/>
      <c r="FW171" s="366"/>
      <c r="FX171" s="393"/>
      <c r="FY171" s="393"/>
      <c r="FZ171" s="380" t="s">
        <v>274</v>
      </c>
      <c r="GA171" s="380"/>
      <c r="GB171" s="13">
        <f>SUM(FY6:FY161)</f>
        <v>221939.50000000003</v>
      </c>
      <c r="GC171" s="206"/>
      <c r="GD171" s="366"/>
      <c r="GE171" s="393"/>
      <c r="GF171" s="393"/>
      <c r="GG171" s="380" t="s">
        <v>274</v>
      </c>
      <c r="GH171" s="380"/>
      <c r="GI171" s="13">
        <f>SUM(GF6:GF161)</f>
        <v>277891.1900000001</v>
      </c>
      <c r="GJ171" s="206"/>
      <c r="GK171" s="366"/>
      <c r="GL171" s="393"/>
      <c r="GM171" s="393"/>
      <c r="GN171" s="380" t="s">
        <v>274</v>
      </c>
      <c r="GO171" s="380"/>
      <c r="GP171" s="13">
        <f>SUM(GM6:GM161)</f>
        <v>186391.44999999995</v>
      </c>
      <c r="GQ171" s="206"/>
      <c r="GR171" s="366"/>
      <c r="GS171" s="393"/>
      <c r="GT171" s="393"/>
      <c r="GU171" s="380" t="s">
        <v>274</v>
      </c>
      <c r="GV171" s="380"/>
      <c r="GW171" s="13">
        <f>SUM(GT6:GT161)</f>
        <v>202473.65</v>
      </c>
      <c r="GX171" s="206"/>
      <c r="GY171" s="366"/>
      <c r="GZ171" s="393"/>
      <c r="HA171" s="393"/>
      <c r="HB171" s="380" t="s">
        <v>274</v>
      </c>
      <c r="HC171" s="380"/>
      <c r="HD171" s="13">
        <f>SUM(HA6:HA161)</f>
        <v>276107.0300000001</v>
      </c>
      <c r="HE171" s="206"/>
      <c r="HF171" s="366"/>
      <c r="HG171" s="393"/>
      <c r="HH171" s="393"/>
      <c r="HI171" s="380" t="s">
        <v>274</v>
      </c>
      <c r="HJ171" s="380"/>
      <c r="HK171" s="13">
        <f>SUM(HH6:HH161)</f>
        <v>259581.37</v>
      </c>
      <c r="HL171" s="206"/>
      <c r="HM171" s="366"/>
      <c r="HN171" s="393"/>
      <c r="HO171" s="393"/>
      <c r="HP171" s="380" t="s">
        <v>274</v>
      </c>
      <c r="HQ171" s="380"/>
      <c r="HR171" s="13">
        <f>SUM(HO6:HO161)</f>
        <v>298619.69</v>
      </c>
      <c r="HS171" s="206"/>
      <c r="HU171" s="383" t="s">
        <v>275</v>
      </c>
      <c r="HV171" s="214">
        <f>SUM(HW5:HW160)</f>
        <v>4658626.228000001</v>
      </c>
      <c r="HW171" s="175"/>
      <c r="HX171" s="175"/>
      <c r="HY171" s="175"/>
      <c r="HZ171" s="175"/>
      <c r="IA171" s="175"/>
      <c r="IB171" s="175"/>
      <c r="IC171" s="13"/>
      <c r="ID171" s="13"/>
      <c r="IE171" s="13"/>
      <c r="IF171" s="13"/>
      <c r="IG171" s="13"/>
      <c r="IH171" s="13"/>
      <c r="II171" s="13"/>
    </row>
    <row r="172" spans="1:243" ht="13.5" thickBot="1">
      <c r="A172" s="330" t="s">
        <v>276</v>
      </c>
      <c r="B172" s="330" t="s">
        <v>277</v>
      </c>
      <c r="C172" s="331"/>
      <c r="D172" s="367" t="s">
        <v>278</v>
      </c>
      <c r="E172" s="369"/>
      <c r="F172" s="369"/>
      <c r="G172" s="370"/>
      <c r="H172" s="5">
        <f>IF(SUM(F5:F162)&lt;&gt;0,AVERAGE(F5:F162),"N/A")</f>
        <v>2491.054736842105</v>
      </c>
      <c r="I172" s="371"/>
      <c r="J172" s="372"/>
      <c r="K172" s="367" t="s">
        <v>278</v>
      </c>
      <c r="L172" s="369"/>
      <c r="M172" s="369"/>
      <c r="N172" s="370"/>
      <c r="O172" s="5">
        <f>IF(SUM(M5:M162)&lt;&gt;0,AVERAGE(M5:M162),"N/A")</f>
        <v>1470.9747368421051</v>
      </c>
      <c r="P172" s="371"/>
      <c r="Q172" s="372"/>
      <c r="R172" s="367" t="s">
        <v>278</v>
      </c>
      <c r="S172" s="369"/>
      <c r="T172" s="369"/>
      <c r="U172" s="370"/>
      <c r="V172" s="5">
        <f>IF(SUM(T5:T162)&lt;&gt;0,AVERAGE(T5:T162),"N/A")</f>
        <v>1657.111578947368</v>
      </c>
      <c r="X172" s="296"/>
      <c r="Y172" s="367" t="s">
        <v>278</v>
      </c>
      <c r="Z172" s="369"/>
      <c r="AA172" s="369"/>
      <c r="AB172" s="370"/>
      <c r="AC172" s="5">
        <f>IF(SUM(AA5:AA162)&lt;&gt;0,AVERAGE(AA5:AA162),"N/A")</f>
        <v>1442.8863157894732</v>
      </c>
      <c r="AE172" s="296"/>
      <c r="AF172" s="367" t="s">
        <v>278</v>
      </c>
      <c r="AG172" s="369"/>
      <c r="AH172" s="369"/>
      <c r="AI172" s="370"/>
      <c r="AJ172" s="5">
        <f>IF(SUM(AH5:AH162)&lt;&gt;0,AVERAGE(AH5:AH162),"N/A")</f>
        <v>782.7509090909091</v>
      </c>
      <c r="AL172" s="296"/>
      <c r="AM172" s="367" t="s">
        <v>278</v>
      </c>
      <c r="AN172" s="369"/>
      <c r="AO172" s="369"/>
      <c r="AP172" s="370"/>
      <c r="AQ172" s="5" t="str">
        <f>IF(SUM(AO5:AO162)&lt;&gt;0,AVERAGE(AO5:AO162),"N/A")</f>
        <v>N/A</v>
      </c>
      <c r="AS172" s="296"/>
      <c r="AT172" s="367" t="s">
        <v>278</v>
      </c>
      <c r="AU172" s="369"/>
      <c r="AV172" s="369"/>
      <c r="AW172" s="370"/>
      <c r="AX172" s="5">
        <f>IF(SUM(AV5:AV162)&lt;&gt;0,AVERAGE(AV5:AV162),"N/A")</f>
        <v>1787.6013414634153</v>
      </c>
      <c r="AZ172" s="296"/>
      <c r="BA172" s="373" t="s">
        <v>278</v>
      </c>
      <c r="BB172" s="369"/>
      <c r="BC172" s="369"/>
      <c r="BD172" s="370"/>
      <c r="BE172" s="13">
        <f>IF(SUM(BC5:BC162)&lt;&gt;0,AVERAGE(BC5:BC162),"N/A")</f>
        <v>2144.0275342465757</v>
      </c>
      <c r="BF172" s="1"/>
      <c r="BG172" s="296"/>
      <c r="BH172" s="367" t="s">
        <v>278</v>
      </c>
      <c r="BI172" s="369"/>
      <c r="BJ172" s="369"/>
      <c r="BK172" s="370"/>
      <c r="BL172" s="13">
        <f>IF(SUM(BJ5:BJ162)&lt;&gt;0,AVERAGE(BJ5:BJ162),"N/A")</f>
        <v>2189.4156470588237</v>
      </c>
      <c r="BN172" s="296"/>
      <c r="BO172" s="367" t="s">
        <v>278</v>
      </c>
      <c r="BP172" s="369"/>
      <c r="BQ172" s="369"/>
      <c r="BR172" s="370"/>
      <c r="BS172" s="13">
        <f>IF(SUM(BQ5:BQ162)&lt;&gt;0,AVERAGE(BQ5:BQ162),"N/A")</f>
        <v>1938.0119801980197</v>
      </c>
      <c r="BU172" s="296"/>
      <c r="BV172" s="367" t="s">
        <v>278</v>
      </c>
      <c r="BW172" s="369"/>
      <c r="BX172" s="369"/>
      <c r="BY172" s="370"/>
      <c r="BZ172" s="13">
        <f>IF(SUM(BX5:BX162)&lt;&gt;0,AVERAGE(BX5:BX162),"N/A")</f>
        <v>1451.4233628318584</v>
      </c>
      <c r="CB172" s="1"/>
      <c r="CD172" s="383" t="s">
        <v>279</v>
      </c>
      <c r="CE172" s="214">
        <f>SUM(CE5:CE160)</f>
        <v>109013.61000000003</v>
      </c>
      <c r="CF172" s="396"/>
      <c r="CH172" s="321"/>
      <c r="CI172" s="276"/>
      <c r="CJ172" s="367" t="s">
        <v>278</v>
      </c>
      <c r="CK172" s="369"/>
      <c r="CL172" s="369"/>
      <c r="CM172" s="370"/>
      <c r="CN172" s="308">
        <f>IF(SUM(CL5:CL162)&lt;&gt;0,AVERAGE(CL5:CL162),"N/A")</f>
        <v>1203.366341463414</v>
      </c>
      <c r="CP172" s="296"/>
      <c r="CQ172" s="367" t="s">
        <v>278</v>
      </c>
      <c r="CR172" s="369"/>
      <c r="CS172" s="379"/>
      <c r="CT172" s="380"/>
      <c r="CU172" s="308">
        <f>IF(SUM(CS5:CS162)&lt;&gt;0,AVERAGE(CS5:CS162),"N/A")</f>
        <v>1361.7444193548392</v>
      </c>
      <c r="CW172" s="206"/>
      <c r="CX172" s="367" t="s">
        <v>278</v>
      </c>
      <c r="CY172" s="369"/>
      <c r="CZ172" s="369"/>
      <c r="DA172" s="380"/>
      <c r="DB172" s="380">
        <f>IF(SUM(CZ5:CZ162)&lt;&gt;0,AVERAGE(CZ5:CZ162),"N/A")</f>
        <v>1531.457328244274</v>
      </c>
      <c r="DD172" s="13"/>
      <c r="DE172" s="367" t="s">
        <v>278</v>
      </c>
      <c r="DF172" s="367"/>
      <c r="DG172" s="367"/>
      <c r="DH172" s="380"/>
      <c r="DI172" s="13">
        <f>IF(SUM(DG5:DG162)&lt;&gt;0,AVERAGE(DG5:DG162),"N/A")</f>
        <v>1268.5986923076923</v>
      </c>
      <c r="DJ172" s="13"/>
      <c r="DK172" s="206"/>
      <c r="DL172" s="366"/>
      <c r="DM172" s="367" t="s">
        <v>278</v>
      </c>
      <c r="DN172" s="367"/>
      <c r="DO172" s="367"/>
      <c r="DP172" s="380"/>
      <c r="DQ172" s="13">
        <f>IF(SUM(DN5:DN162)&lt;&gt;0,AVERAGE(DN5:DN162),"N/A")</f>
        <v>1193.4628282828282</v>
      </c>
      <c r="DR172" s="206"/>
      <c r="DS172" s="366"/>
      <c r="DT172" s="13"/>
      <c r="DU172" s="13"/>
      <c r="DV172" s="13"/>
      <c r="DW172" s="13"/>
      <c r="DX172" s="13"/>
      <c r="DY172" s="206"/>
      <c r="DZ172" s="384"/>
      <c r="EA172" s="365"/>
      <c r="EB172" s="365"/>
      <c r="EC172" s="365"/>
      <c r="ED172" s="365"/>
      <c r="EE172" s="365"/>
      <c r="EF172" s="385"/>
      <c r="EG172" s="366"/>
      <c r="EH172" s="367" t="s">
        <v>278</v>
      </c>
      <c r="EI172" s="367"/>
      <c r="EJ172" s="367"/>
      <c r="EK172" s="380"/>
      <c r="EL172" s="13">
        <f>IF(SUM(EI5:EI162)&lt;&gt;0,AVERAGE(EI5:EI162),"N/A")</f>
        <v>1719.712907801418</v>
      </c>
      <c r="EM172" s="206"/>
      <c r="EN172" s="366"/>
      <c r="EO172" s="367" t="s">
        <v>278</v>
      </c>
      <c r="EP172" s="367"/>
      <c r="EQ172" s="367"/>
      <c r="ER172" s="380"/>
      <c r="ES172" s="13">
        <f>IF(SUM(EP5:EP162)&lt;&gt;0,AVERAGE(EP5:EP162),"N/A")</f>
        <v>1823.4534090909092</v>
      </c>
      <c r="ET172" s="206"/>
      <c r="EU172" s="366"/>
      <c r="EV172" s="367" t="s">
        <v>278</v>
      </c>
      <c r="EW172" s="367"/>
      <c r="EX172" s="367"/>
      <c r="EY172" s="380"/>
      <c r="EZ172" s="13">
        <f>IF(SUM(EW5:EW162)&lt;&gt;0,AVERAGE(EW5:EW162),"N/A")</f>
        <v>1477.2656692913383</v>
      </c>
      <c r="FA172" s="206"/>
      <c r="FB172" s="366"/>
      <c r="FC172" s="367" t="s">
        <v>278</v>
      </c>
      <c r="FD172" s="367"/>
      <c r="FE172" s="367"/>
      <c r="FF172" s="380"/>
      <c r="FG172" s="13">
        <f>IF(SUM(FD5:FD162)&lt;&gt;0,AVERAGE(FD5:FD162),"N/A")</f>
        <v>1470.806714285714</v>
      </c>
      <c r="FH172" s="206"/>
      <c r="FI172" s="366"/>
      <c r="FJ172" s="367" t="s">
        <v>278</v>
      </c>
      <c r="FK172" s="367"/>
      <c r="FL172" s="367"/>
      <c r="FM172" s="380"/>
      <c r="FN172" s="13">
        <f>IF(SUM(FK6:FK163)&lt;&gt;0,AVERAGE(FK6:FK163),"N/A")</f>
        <v>2238.8257692307693</v>
      </c>
      <c r="FO172" s="206"/>
      <c r="FQ172" s="377" t="s">
        <v>279</v>
      </c>
      <c r="FR172" s="214">
        <f>SUM(FR5:FR163)</f>
        <v>226628.51000000007</v>
      </c>
      <c r="FS172" s="13"/>
      <c r="FT172" s="13"/>
      <c r="FU172" s="13"/>
      <c r="FW172" s="366"/>
      <c r="FX172" s="367" t="s">
        <v>278</v>
      </c>
      <c r="FY172" s="367"/>
      <c r="FZ172" s="367"/>
      <c r="GA172" s="380"/>
      <c r="GB172" s="13">
        <f>IF(SUM(FY6:FY163)&lt;&gt;0,AVERAGE(FY6:FY163),"N/A")</f>
        <v>1819.176229508197</v>
      </c>
      <c r="GC172" s="206"/>
      <c r="GD172" s="366"/>
      <c r="GE172" s="367" t="s">
        <v>278</v>
      </c>
      <c r="GF172" s="367"/>
      <c r="GG172" s="367"/>
      <c r="GH172" s="380"/>
      <c r="GI172" s="13">
        <f>IF(SUM(GF6:GF163)&lt;&gt;0,AVERAGE(GF6:GF163),"N/A")</f>
        <v>2013.7042753623198</v>
      </c>
      <c r="GJ172" s="206"/>
      <c r="GK172" s="366"/>
      <c r="GL172" s="367" t="s">
        <v>278</v>
      </c>
      <c r="GM172" s="367"/>
      <c r="GN172" s="367"/>
      <c r="GO172" s="380"/>
      <c r="GP172" s="13">
        <f>IF(SUM(GM6:GM163)&lt;&gt;0,AVERAGE(GM6:GM163),"N/A")</f>
        <v>1360.521532846715</v>
      </c>
      <c r="GQ172" s="206"/>
      <c r="GR172" s="366"/>
      <c r="GS172" s="367" t="s">
        <v>278</v>
      </c>
      <c r="GT172" s="367"/>
      <c r="GU172" s="367"/>
      <c r="GV172" s="380"/>
      <c r="GW172" s="13">
        <f>IF(SUM(GT6:GT163)&lt;&gt;0,AVERAGE(GT6:GT163),"N/A")</f>
        <v>1673.3359504132231</v>
      </c>
      <c r="GX172" s="206"/>
      <c r="GY172" s="366"/>
      <c r="GZ172" s="367" t="s">
        <v>278</v>
      </c>
      <c r="HA172" s="367"/>
      <c r="HB172" s="367"/>
      <c r="HC172" s="380"/>
      <c r="HD172" s="13">
        <f>IF(SUM(HA6:HA163)&lt;&gt;0,AVERAGE(HA6:HA163),"N/A")</f>
        <v>2174.0711023622052</v>
      </c>
      <c r="HE172" s="206"/>
      <c r="HF172" s="366"/>
      <c r="HG172" s="367" t="s">
        <v>278</v>
      </c>
      <c r="HH172" s="367"/>
      <c r="HI172" s="367"/>
      <c r="HJ172" s="380"/>
      <c r="HK172" s="13">
        <f>IF(SUM(HH6:HH163)&lt;&gt;0,AVERAGE(HH6:HH163),"N/A")</f>
        <v>2218.644188034188</v>
      </c>
      <c r="HL172" s="206"/>
      <c r="HM172" s="366"/>
      <c r="HN172" s="367" t="s">
        <v>278</v>
      </c>
      <c r="HO172" s="367"/>
      <c r="HP172" s="367"/>
      <c r="HQ172" s="380"/>
      <c r="HR172" s="13">
        <f>IF(SUM(HO6:HO163)&lt;&gt;0,AVERAGE(HO6:HO163),"N/A")</f>
        <v>3110.6217708333334</v>
      </c>
      <c r="HS172" s="206"/>
      <c r="HU172" s="383" t="s">
        <v>279</v>
      </c>
      <c r="HV172" s="214">
        <f>SUM(HX5:HX160)</f>
        <v>546794.2</v>
      </c>
      <c r="HW172" s="175"/>
      <c r="HX172" s="175"/>
      <c r="HY172" s="175"/>
      <c r="HZ172" s="175"/>
      <c r="IA172" s="175"/>
      <c r="IB172" s="175"/>
      <c r="IC172" s="13"/>
      <c r="ID172" s="13"/>
      <c r="IE172" s="13"/>
      <c r="IF172" s="13"/>
      <c r="IG172" s="13"/>
      <c r="IH172" s="13"/>
      <c r="II172" s="13"/>
    </row>
    <row r="173" spans="1:243" ht="15.75" thickBot="1">
      <c r="A173" s="320"/>
      <c r="B173" s="398"/>
      <c r="C173" s="296"/>
      <c r="D173" s="367" t="s">
        <v>280</v>
      </c>
      <c r="E173" s="369"/>
      <c r="F173" s="369"/>
      <c r="G173" s="370"/>
      <c r="H173" s="5">
        <f>IF(SUM(H5:H162)&lt;&gt;0,AVERAGE(H5:H162),"N/A")</f>
        <v>3966.741666666667</v>
      </c>
      <c r="I173" s="371"/>
      <c r="J173" s="372"/>
      <c r="K173" s="367" t="s">
        <v>280</v>
      </c>
      <c r="L173" s="369"/>
      <c r="M173" s="369"/>
      <c r="N173" s="370"/>
      <c r="O173" s="5">
        <f>IF(SUM(O5:O162)&lt;&gt;0,AVERAGE(O5:O162),"N/A")</f>
        <v>3698.652631578947</v>
      </c>
      <c r="P173" s="371"/>
      <c r="Q173" s="372"/>
      <c r="R173" s="367" t="s">
        <v>280</v>
      </c>
      <c r="S173" s="369"/>
      <c r="T173" s="369"/>
      <c r="U173" s="370"/>
      <c r="V173" s="5">
        <f>IF(SUM(V5:V162)&lt;&gt;0,AVERAGE(V5:V162),"N/A")</f>
        <v>5341.087368421053</v>
      </c>
      <c r="X173" s="296"/>
      <c r="Y173" s="367" t="s">
        <v>280</v>
      </c>
      <c r="Z173" s="369"/>
      <c r="AA173" s="369"/>
      <c r="AB173" s="370"/>
      <c r="AC173" s="5">
        <f>IF(SUM(AC5:AC162)&lt;&gt;0,AVERAGE(AC5:AC162),"N/A")</f>
        <v>3840.938157894737</v>
      </c>
      <c r="AE173" s="296"/>
      <c r="AF173" s="367" t="s">
        <v>280</v>
      </c>
      <c r="AG173" s="369"/>
      <c r="AH173" s="369"/>
      <c r="AI173" s="370"/>
      <c r="AJ173" s="5">
        <f>IF(SUM(AJ5:AJ162)&lt;&gt;0,AVERAGE(AJ5:AJ162),"N/A")</f>
        <v>3027.5045454545457</v>
      </c>
      <c r="AL173" s="296"/>
      <c r="AM173" s="367" t="s">
        <v>280</v>
      </c>
      <c r="AN173" s="369"/>
      <c r="AO173" s="369"/>
      <c r="AP173" s="370"/>
      <c r="AQ173" s="5" t="str">
        <f>IF(SUM(AQ5:AQ162)&lt;&gt;0,AVERAGE(AQ5:AQ162),"N/A")</f>
        <v>N/A</v>
      </c>
      <c r="AS173" s="296"/>
      <c r="AT173" s="367" t="s">
        <v>280</v>
      </c>
      <c r="AU173" s="369"/>
      <c r="AV173" s="369"/>
      <c r="AW173" s="370"/>
      <c r="AX173" s="5">
        <f>IF(SUM(AX5:AX162)&lt;&gt;0,AVERAGE(AX5:AX162),"N/A")</f>
        <v>3459.758658536585</v>
      </c>
      <c r="AZ173" s="296"/>
      <c r="BA173" s="373" t="s">
        <v>280</v>
      </c>
      <c r="BB173" s="369"/>
      <c r="BC173" s="369"/>
      <c r="BD173" s="370"/>
      <c r="BE173" s="13">
        <f>IF(SUM(BE5:BE162)&lt;&gt;0,AVERAGE(BE5:BE162),"N/A")</f>
        <v>3647.5790410958907</v>
      </c>
      <c r="BF173" s="1"/>
      <c r="BG173" s="296"/>
      <c r="BH173" s="367" t="s">
        <v>280</v>
      </c>
      <c r="BI173" s="369"/>
      <c r="BJ173" s="369"/>
      <c r="BK173" s="370"/>
      <c r="BL173" s="13">
        <f>IF(SUM(BL5:BL162)&lt;&gt;0,AVERAGE(BL5:BL162),"N/A")</f>
        <v>3503.5402298850577</v>
      </c>
      <c r="BN173" s="296"/>
      <c r="BO173" s="367" t="s">
        <v>280</v>
      </c>
      <c r="BP173" s="369"/>
      <c r="BQ173" s="369"/>
      <c r="BR173" s="370"/>
      <c r="BS173" s="13">
        <f>IF(SUM(BS5:BS162)&lt;&gt;0,AVERAGE(BS5:BS162),"N/A")</f>
        <v>3396.640243902439</v>
      </c>
      <c r="BU173" s="296"/>
      <c r="BV173" s="367" t="s">
        <v>280</v>
      </c>
      <c r="BW173" s="369"/>
      <c r="BX173" s="369"/>
      <c r="BY173" s="370"/>
      <c r="BZ173" s="13">
        <f>IF(SUM(BZ5:BZ162)&lt;&gt;0,AVERAGE(BZ5:BZ162),"N/A")</f>
        <v>3402.192777777777</v>
      </c>
      <c r="CB173" s="1"/>
      <c r="CD173" s="383" t="s">
        <v>30</v>
      </c>
      <c r="CE173" s="214">
        <f>SUM(CG20:CG175)</f>
        <v>48639.85224397566</v>
      </c>
      <c r="CF173" s="396"/>
      <c r="CH173" s="321"/>
      <c r="CI173" s="276"/>
      <c r="CJ173" s="367" t="s">
        <v>280</v>
      </c>
      <c r="CK173" s="369"/>
      <c r="CL173" s="369"/>
      <c r="CM173" s="370"/>
      <c r="CN173" s="308">
        <f>IF(SUM(CN5:CN162)&lt;&gt;0,AVERAGE(CN5:CN162),"N/A")</f>
        <v>3427.0473913043475</v>
      </c>
      <c r="CP173" s="296"/>
      <c r="CQ173" s="367" t="s">
        <v>280</v>
      </c>
      <c r="CR173" s="369"/>
      <c r="CS173" s="379"/>
      <c r="CT173" s="380"/>
      <c r="CU173" s="308">
        <f>IF(SUM(CU5:CU162)&lt;&gt;0,AVERAGE(CU5:CU162),"N/A")</f>
        <v>3371.953804347826</v>
      </c>
      <c r="CW173" s="206"/>
      <c r="CX173" s="367" t="s">
        <v>280</v>
      </c>
      <c r="CY173" s="369"/>
      <c r="CZ173" s="369"/>
      <c r="DA173" s="380"/>
      <c r="DB173" s="13">
        <f>IF(SUM(DB5:DB162)&lt;&gt;0,AVERAGE(DB5:DB162),"N/A")</f>
        <v>2771.434661016949</v>
      </c>
      <c r="DD173" s="13"/>
      <c r="DE173" s="367" t="s">
        <v>280</v>
      </c>
      <c r="DF173" s="367"/>
      <c r="DG173" s="367"/>
      <c r="DH173" s="380"/>
      <c r="DI173" s="13">
        <f>IF(SUM(DI5:DI162)&lt;&gt;0,AVERAGE(DI5:DI162),"N/A")</f>
        <v>2719.303966942149</v>
      </c>
      <c r="DJ173" s="13"/>
      <c r="DK173" s="206"/>
      <c r="DL173" s="366"/>
      <c r="DM173" s="367" t="s">
        <v>280</v>
      </c>
      <c r="DN173" s="367"/>
      <c r="DO173" s="367"/>
      <c r="DP173" s="380"/>
      <c r="DQ173" s="13">
        <f>IF(SUM(DP5:DP162)&lt;&gt;0,AVERAGE(DP5:DP162),"N/A")</f>
        <v>2917.1220202020204</v>
      </c>
      <c r="DR173" s="206"/>
      <c r="DS173" s="366"/>
      <c r="DT173" s="13"/>
      <c r="DU173" s="13"/>
      <c r="DV173" s="13"/>
      <c r="DW173" s="13"/>
      <c r="DX173" s="13"/>
      <c r="DY173" s="206"/>
      <c r="DZ173" s="384"/>
      <c r="EA173" s="365"/>
      <c r="EB173" s="365"/>
      <c r="EC173" s="365"/>
      <c r="ED173" s="365"/>
      <c r="EE173" s="365"/>
      <c r="EF173" s="385"/>
      <c r="EG173" s="366"/>
      <c r="EH173" s="367" t="s">
        <v>280</v>
      </c>
      <c r="EI173" s="367"/>
      <c r="EJ173" s="367"/>
      <c r="EK173" s="380"/>
      <c r="EL173" s="399" t="s">
        <v>281</v>
      </c>
      <c r="EM173" s="206"/>
      <c r="EN173" s="366"/>
      <c r="EO173" s="367" t="s">
        <v>280</v>
      </c>
      <c r="EP173" s="367"/>
      <c r="EQ173" s="367"/>
      <c r="ER173" s="380"/>
      <c r="ES173" s="399" t="s">
        <v>281</v>
      </c>
      <c r="ET173" s="206"/>
      <c r="EU173" s="366"/>
      <c r="EV173" s="367" t="s">
        <v>280</v>
      </c>
      <c r="EW173" s="367"/>
      <c r="EX173" s="367"/>
      <c r="EY173" s="380"/>
      <c r="EZ173" s="399" t="s">
        <v>281</v>
      </c>
      <c r="FA173" s="206"/>
      <c r="FB173" s="366"/>
      <c r="FC173" s="367" t="s">
        <v>280</v>
      </c>
      <c r="FD173" s="367"/>
      <c r="FE173" s="367"/>
      <c r="FF173" s="380"/>
      <c r="FG173" s="399" t="s">
        <v>281</v>
      </c>
      <c r="FH173" s="206"/>
      <c r="FI173" s="366"/>
      <c r="FJ173" s="367" t="s">
        <v>280</v>
      </c>
      <c r="FK173" s="367"/>
      <c r="FL173" s="367"/>
      <c r="FM173" s="380"/>
      <c r="FN173" s="399" t="s">
        <v>281</v>
      </c>
      <c r="FO173" s="206"/>
      <c r="FQ173" s="377" t="s">
        <v>30</v>
      </c>
      <c r="FR173" s="214">
        <f>SUM(FT5:FT163)</f>
        <v>79578.27614093378</v>
      </c>
      <c r="FS173" s="13"/>
      <c r="FT173" s="13"/>
      <c r="FU173" s="13"/>
      <c r="FW173" s="366"/>
      <c r="FX173" s="367" t="s">
        <v>280</v>
      </c>
      <c r="FY173" s="367"/>
      <c r="FZ173" s="367"/>
      <c r="GA173" s="380"/>
      <c r="GB173" s="399" t="s">
        <v>281</v>
      </c>
      <c r="GC173" s="206"/>
      <c r="GD173" s="366"/>
      <c r="GE173" s="367" t="s">
        <v>280</v>
      </c>
      <c r="GF173" s="367"/>
      <c r="GG173" s="367"/>
      <c r="GH173" s="380"/>
      <c r="GI173" s="399" t="s">
        <v>281</v>
      </c>
      <c r="GJ173" s="206"/>
      <c r="GK173" s="366"/>
      <c r="GL173" s="367" t="s">
        <v>280</v>
      </c>
      <c r="GM173" s="367"/>
      <c r="GN173" s="367"/>
      <c r="GO173" s="380"/>
      <c r="GP173" s="399" t="s">
        <v>281</v>
      </c>
      <c r="GQ173" s="206"/>
      <c r="GR173" s="366"/>
      <c r="GS173" s="367" t="s">
        <v>280</v>
      </c>
      <c r="GT173" s="367"/>
      <c r="GU173" s="367"/>
      <c r="GV173" s="380"/>
      <c r="GW173" s="399" t="s">
        <v>281</v>
      </c>
      <c r="GX173" s="206"/>
      <c r="GY173" s="366"/>
      <c r="GZ173" s="367" t="s">
        <v>280</v>
      </c>
      <c r="HA173" s="367"/>
      <c r="HB173" s="367"/>
      <c r="HC173" s="380"/>
      <c r="HD173" s="399" t="s">
        <v>281</v>
      </c>
      <c r="HE173" s="206"/>
      <c r="HF173" s="366"/>
      <c r="HG173" s="367" t="s">
        <v>280</v>
      </c>
      <c r="HH173" s="367"/>
      <c r="HI173" s="367"/>
      <c r="HJ173" s="380"/>
      <c r="HK173" s="399" t="s">
        <v>281</v>
      </c>
      <c r="HL173" s="206"/>
      <c r="HM173" s="366"/>
      <c r="HN173" s="367" t="s">
        <v>280</v>
      </c>
      <c r="HO173" s="367"/>
      <c r="HP173" s="367"/>
      <c r="HQ173" s="380"/>
      <c r="HR173" s="399" t="s">
        <v>281</v>
      </c>
      <c r="HS173" s="206"/>
      <c r="HU173" s="383" t="s">
        <v>30</v>
      </c>
      <c r="HV173" s="214">
        <f>SUM(HZ5:HZ160)</f>
        <v>204308.57306134238</v>
      </c>
      <c r="HW173" s="175"/>
      <c r="HX173" s="175"/>
      <c r="HY173" s="175"/>
      <c r="HZ173" s="175"/>
      <c r="IA173" s="175"/>
      <c r="IB173" s="175"/>
      <c r="IC173" s="13"/>
      <c r="ID173" s="13"/>
      <c r="IE173" s="13"/>
      <c r="IF173" s="13"/>
      <c r="IG173" s="13"/>
      <c r="IH173" s="13"/>
      <c r="II173" s="13"/>
    </row>
    <row r="174" spans="1:243" ht="13.5" thickBot="1">
      <c r="A174" s="358" t="s">
        <v>282</v>
      </c>
      <c r="B174" s="345"/>
      <c r="C174" s="400"/>
      <c r="D174" s="367" t="s">
        <v>283</v>
      </c>
      <c r="E174" s="369"/>
      <c r="F174" s="369"/>
      <c r="G174" s="370"/>
      <c r="H174" s="401">
        <f>IF(SUM(D5:D162)&lt;&gt;0,MAX(D5:D162),"N/A")</f>
        <v>10.3</v>
      </c>
      <c r="I174" s="371"/>
      <c r="J174" s="372"/>
      <c r="K174" s="367" t="s">
        <v>283</v>
      </c>
      <c r="L174" s="369"/>
      <c r="M174" s="369"/>
      <c r="N174" s="370"/>
      <c r="O174" s="11">
        <f>IF(SUM(K5:K162)&lt;&gt;0,MAX(K5:K162),"N/A")</f>
        <v>10.61</v>
      </c>
      <c r="P174" s="371"/>
      <c r="Q174" s="372"/>
      <c r="R174" s="367" t="s">
        <v>283</v>
      </c>
      <c r="S174" s="369"/>
      <c r="T174" s="369"/>
      <c r="U174" s="370"/>
      <c r="V174" s="11">
        <f>IF(SUM(R5:R162)&lt;&gt;0,MAX(R5:R162),"N/A")</f>
        <v>10.65</v>
      </c>
      <c r="X174" s="296"/>
      <c r="Y174" s="367" t="s">
        <v>283</v>
      </c>
      <c r="Z174" s="369"/>
      <c r="AA174" s="369"/>
      <c r="AB174" s="370"/>
      <c r="AC174" s="11">
        <f>IF(SUM(Y5:Y162)&lt;&gt;0,MAX(Y5:Y162),"N/A")</f>
        <v>10.64</v>
      </c>
      <c r="AE174" s="296"/>
      <c r="AF174" s="367" t="s">
        <v>283</v>
      </c>
      <c r="AG174" s="369"/>
      <c r="AH174" s="369"/>
      <c r="AI174" s="370"/>
      <c r="AJ174" s="11">
        <f>IF(SUM(AF5:AF162)&lt;&gt;0,MAX(AF5:AF162),"N/A")</f>
        <v>9.91</v>
      </c>
      <c r="AL174" s="296"/>
      <c r="AM174" s="367" t="s">
        <v>283</v>
      </c>
      <c r="AN174" s="369"/>
      <c r="AO174" s="369"/>
      <c r="AP174" s="370"/>
      <c r="AQ174" s="11" t="str">
        <f>IF(SUM(AM5:AM162)&lt;&gt;0,MAX(AM5:AM162),"N/A")</f>
        <v>N/A</v>
      </c>
      <c r="AS174" s="296"/>
      <c r="AT174" s="367" t="s">
        <v>283</v>
      </c>
      <c r="AU174" s="369"/>
      <c r="AV174" s="369"/>
      <c r="AW174" s="370"/>
      <c r="AX174" s="11">
        <f>IF(SUM(AT5:AT162)&lt;&gt;0,MAX(AT5:AT162),"N/A")</f>
        <v>10.31</v>
      </c>
      <c r="AZ174" s="296"/>
      <c r="BA174" s="373" t="s">
        <v>283</v>
      </c>
      <c r="BB174" s="369"/>
      <c r="BC174" s="369"/>
      <c r="BD174" s="370"/>
      <c r="BE174" s="374">
        <f>IF(SUM(BA5:BA162)&lt;&gt;0,MAX(BA5:BA162),"N/A")</f>
        <v>11.41</v>
      </c>
      <c r="BF174" s="1"/>
      <c r="BG174" s="296"/>
      <c r="BH174" s="367" t="s">
        <v>283</v>
      </c>
      <c r="BI174" s="369"/>
      <c r="BJ174" s="369"/>
      <c r="BK174" s="370"/>
      <c r="BL174" s="374">
        <f>IF(SUM(BH5:BH162)&lt;&gt;0,MAX(BH5:BH162),"N/A")</f>
        <v>10.79</v>
      </c>
      <c r="BN174" s="296"/>
      <c r="BO174" s="367" t="s">
        <v>283</v>
      </c>
      <c r="BP174" s="369"/>
      <c r="BQ174" s="369"/>
      <c r="BR174" s="370"/>
      <c r="BS174" s="374">
        <f>IF(SUM(BO5:BO162)&lt;&gt;0,MAX(BO5:BO162),"N/A")</f>
        <v>11.26</v>
      </c>
      <c r="BU174" s="296"/>
      <c r="BV174" s="367" t="s">
        <v>283</v>
      </c>
      <c r="BW174" s="369"/>
      <c r="BX174" s="369"/>
      <c r="BY174" s="370"/>
      <c r="BZ174" s="374">
        <f>IF(SUM(BV5:BV162)&lt;&gt;0,MAX(BV5:BV162),"N/A")</f>
        <v>10.99</v>
      </c>
      <c r="CB174" s="1"/>
      <c r="CD174" s="402" t="s">
        <v>284</v>
      </c>
      <c r="CE174" s="403">
        <f>SUM(CH5:CH160)</f>
        <v>203880.98239672728</v>
      </c>
      <c r="CF174" s="377"/>
      <c r="CH174" s="321"/>
      <c r="CI174" s="276"/>
      <c r="CJ174" s="367" t="s">
        <v>283</v>
      </c>
      <c r="CK174" s="369"/>
      <c r="CL174" s="369"/>
      <c r="CM174" s="370"/>
      <c r="CN174" s="378">
        <f>IF(SUM(CJ5:CJ162)&lt;&gt;0,MAX(CJ5:CJ162),"N/A")</f>
        <v>11.71</v>
      </c>
      <c r="CP174" s="296"/>
      <c r="CQ174" s="367" t="s">
        <v>283</v>
      </c>
      <c r="CR174" s="369"/>
      <c r="CS174" s="379"/>
      <c r="CT174" s="380"/>
      <c r="CU174" s="378">
        <f>IF(SUM(CQ5:CQ162)&lt;&gt;0,MAX(CQ5:CQ162),"N/A")</f>
        <v>10.68</v>
      </c>
      <c r="CW174" s="206"/>
      <c r="CX174" s="367" t="s">
        <v>283</v>
      </c>
      <c r="CY174" s="369"/>
      <c r="CZ174" s="369"/>
      <c r="DA174" s="380"/>
      <c r="DB174" s="14">
        <f>IF(SUM(CX5:CX162)&lt;&gt;0,MAX(CX5:CX162),"N/A")</f>
        <v>11.37</v>
      </c>
      <c r="DD174" s="13"/>
      <c r="DE174" s="367" t="s">
        <v>283</v>
      </c>
      <c r="DF174" s="367"/>
      <c r="DG174" s="367"/>
      <c r="DH174" s="380"/>
      <c r="DI174" s="14">
        <f>IF(SUM(DE5:DE162)&lt;&gt;0,MAX(DE5:DE162),"N/A")</f>
        <v>11.38</v>
      </c>
      <c r="DJ174" s="13"/>
      <c r="DK174" s="206"/>
      <c r="DL174" s="366"/>
      <c r="DM174" s="367" t="s">
        <v>283</v>
      </c>
      <c r="DN174" s="367"/>
      <c r="DO174" s="367"/>
      <c r="DP174" s="380"/>
      <c r="DQ174" s="14">
        <f>IF(SUM(DL5:DL162)&lt;&gt;0,MAX(DL5:DL162),"N/A")</f>
        <v>11.07</v>
      </c>
      <c r="DR174" s="206"/>
      <c r="DS174" s="366"/>
      <c r="DT174" s="13"/>
      <c r="DU174" s="13"/>
      <c r="DV174" s="13"/>
      <c r="DW174" s="13"/>
      <c r="DX174" s="13"/>
      <c r="DY174" s="206"/>
      <c r="DZ174" s="384"/>
      <c r="EA174" s="365"/>
      <c r="EB174" s="365"/>
      <c r="EC174" s="365"/>
      <c r="ED174" s="365"/>
      <c r="EE174" s="365"/>
      <c r="EF174" s="385"/>
      <c r="EG174" s="366"/>
      <c r="EH174" s="367" t="s">
        <v>283</v>
      </c>
      <c r="EI174" s="367"/>
      <c r="EJ174" s="367"/>
      <c r="EK174" s="380"/>
      <c r="EL174" s="14">
        <f>IF(SUM(EG5:EG162)&lt;&gt;0,MAX(EG5:EG162),"N/A")</f>
        <v>12.557020364415864</v>
      </c>
      <c r="EM174" s="206"/>
      <c r="EN174" s="366"/>
      <c r="EO174" s="367" t="s">
        <v>283</v>
      </c>
      <c r="EP174" s="367"/>
      <c r="EQ174" s="367"/>
      <c r="ER174" s="380"/>
      <c r="ES174" s="14">
        <f>IF(SUM(EN5:EN162)&lt;&gt;0,MAX(EN5:EN162),"N/A")</f>
        <v>12.11</v>
      </c>
      <c r="ET174" s="206"/>
      <c r="EU174" s="366"/>
      <c r="EV174" s="367" t="s">
        <v>283</v>
      </c>
      <c r="EW174" s="367"/>
      <c r="EX174" s="367"/>
      <c r="EY174" s="380"/>
      <c r="EZ174" s="14">
        <f>IF(SUM(EU5:EU162)&lt;&gt;0,MAX(EU5:EU162),"N/A")</f>
        <v>11.86</v>
      </c>
      <c r="FA174" s="206"/>
      <c r="FB174" s="366"/>
      <c r="FC174" s="367" t="s">
        <v>283</v>
      </c>
      <c r="FD174" s="367"/>
      <c r="FE174" s="367"/>
      <c r="FF174" s="380"/>
      <c r="FG174" s="14">
        <f>IF(SUM(FB5:FB162)&lt;&gt;0,MAX(FB5:FB162),"N/A")</f>
        <v>10.94</v>
      </c>
      <c r="FH174" s="206"/>
      <c r="FI174" s="366"/>
      <c r="FJ174" s="367" t="s">
        <v>283</v>
      </c>
      <c r="FK174" s="367"/>
      <c r="FL174" s="367"/>
      <c r="FM174" s="380"/>
      <c r="FN174" s="14">
        <f>IF(SUM(FI6:FI163)&lt;&gt;0,MAX(FI6:FI163),"N/A")</f>
        <v>10.75</v>
      </c>
      <c r="FO174" s="206"/>
      <c r="FQ174" s="404" t="s">
        <v>284</v>
      </c>
      <c r="FR174" s="403">
        <f>SUM(FU5:FU163)</f>
        <v>310355.2769496417</v>
      </c>
      <c r="FS174" s="13"/>
      <c r="FT174" s="13"/>
      <c r="FU174" s="13"/>
      <c r="FW174" s="366"/>
      <c r="FX174" s="367" t="s">
        <v>283</v>
      </c>
      <c r="FY174" s="367"/>
      <c r="FZ174" s="367"/>
      <c r="GA174" s="380"/>
      <c r="GB174" s="14">
        <f>IF(SUM(FW6:FW163)&lt;&gt;0,MAX(FW6:FW163),"N/A")</f>
        <v>10.98</v>
      </c>
      <c r="GC174" s="206"/>
      <c r="GD174" s="366"/>
      <c r="GE174" s="367" t="s">
        <v>283</v>
      </c>
      <c r="GF174" s="367"/>
      <c r="GG174" s="367"/>
      <c r="GH174" s="380"/>
      <c r="GI174" s="14">
        <f>IF(SUM(GD6:GD163)&lt;&gt;0,MAX(GD6:GD163),"N/A")</f>
        <v>10.89</v>
      </c>
      <c r="GJ174" s="206"/>
      <c r="GK174" s="366"/>
      <c r="GL174" s="367" t="s">
        <v>283</v>
      </c>
      <c r="GM174" s="367"/>
      <c r="GN174" s="367"/>
      <c r="GO174" s="380"/>
      <c r="GP174" s="14">
        <f>IF(SUM(GK6:GK163)&lt;&gt;0,MAX(GK6:GK163),"N/A")</f>
        <v>11.15</v>
      </c>
      <c r="GQ174" s="206"/>
      <c r="GR174" s="366"/>
      <c r="GS174" s="367" t="s">
        <v>283</v>
      </c>
      <c r="GT174" s="367"/>
      <c r="GU174" s="367"/>
      <c r="GV174" s="380"/>
      <c r="GW174" s="14">
        <f>IF(SUM(GR6:GR163)&lt;&gt;0,MAX(GR6:GR163),"N/A")</f>
        <v>11.56</v>
      </c>
      <c r="GX174" s="206"/>
      <c r="GY174" s="366"/>
      <c r="GZ174" s="367" t="s">
        <v>283</v>
      </c>
      <c r="HA174" s="367"/>
      <c r="HB174" s="367"/>
      <c r="HC174" s="380"/>
      <c r="HD174" s="14">
        <f>IF(SUM(GY6:GY163)&lt;&gt;0,MAX(GY6:GY163),"N/A")</f>
        <v>12.14</v>
      </c>
      <c r="HE174" s="206"/>
      <c r="HF174" s="366"/>
      <c r="HG174" s="367" t="s">
        <v>283</v>
      </c>
      <c r="HH174" s="367"/>
      <c r="HI174" s="367"/>
      <c r="HJ174" s="380"/>
      <c r="HK174" s="14">
        <f>IF(SUM(HF6:HF163)&lt;&gt;0,MAX(HF6:HF163),"N/A")</f>
        <v>11.52</v>
      </c>
      <c r="HL174" s="206"/>
      <c r="HM174" s="366"/>
      <c r="HN174" s="367" t="s">
        <v>283</v>
      </c>
      <c r="HO174" s="367"/>
      <c r="HP174" s="367"/>
      <c r="HQ174" s="380"/>
      <c r="HR174" s="14">
        <f>IF(SUM(HM6:HM163)&lt;&gt;0,MAX(HM6:HM163),"N/A")</f>
        <v>11.17</v>
      </c>
      <c r="HS174" s="206"/>
      <c r="HU174" s="402" t="s">
        <v>284</v>
      </c>
      <c r="HV174" s="403">
        <f>SUM(IA5:IA160)</f>
        <v>786588.0062861686</v>
      </c>
      <c r="HW174" s="175"/>
      <c r="HX174" s="175"/>
      <c r="HY174" s="175"/>
      <c r="HZ174" s="175"/>
      <c r="IA174" s="175"/>
      <c r="IB174" s="175"/>
      <c r="IC174" s="13"/>
      <c r="ID174" s="13"/>
      <c r="IE174" s="13"/>
      <c r="IF174" s="13"/>
      <c r="IG174" s="13"/>
      <c r="IH174" s="13"/>
      <c r="II174" s="13"/>
    </row>
    <row r="175" spans="1:243" ht="12.75">
      <c r="A175" s="320" t="s">
        <v>285</v>
      </c>
      <c r="B175" s="1">
        <f>COUNTIF(A5:A165,"TB")</f>
        <v>121</v>
      </c>
      <c r="C175" s="296"/>
      <c r="D175" s="367" t="s">
        <v>286</v>
      </c>
      <c r="E175" s="369"/>
      <c r="F175" s="369"/>
      <c r="G175" s="370"/>
      <c r="H175" s="401">
        <f>IF(SUM(D5:D162)&lt;&gt;0,MIN(D5:D162),"N/A")</f>
        <v>6.1</v>
      </c>
      <c r="I175" s="371"/>
      <c r="J175" s="372"/>
      <c r="K175" s="367" t="s">
        <v>286</v>
      </c>
      <c r="L175" s="369"/>
      <c r="M175" s="369"/>
      <c r="N175" s="370"/>
      <c r="O175" s="11">
        <f>IF(SUM(K5:K162)&lt;&gt;0,MIN(K5:K162),"N/A")</f>
        <v>6.6</v>
      </c>
      <c r="P175" s="371"/>
      <c r="Q175" s="372"/>
      <c r="R175" s="367" t="s">
        <v>286</v>
      </c>
      <c r="S175" s="369"/>
      <c r="T175" s="369"/>
      <c r="U175" s="370"/>
      <c r="V175" s="11">
        <f>IF(SUM(R5:R162)&lt;&gt;0,MIN(R5:R162),"N/A")</f>
        <v>5.4</v>
      </c>
      <c r="X175" s="296"/>
      <c r="Y175" s="367" t="s">
        <v>286</v>
      </c>
      <c r="Z175" s="369"/>
      <c r="AA175" s="369"/>
      <c r="AB175" s="370"/>
      <c r="AC175" s="11">
        <f>IF(SUM(Y5:Y162)&lt;&gt;0,MIN(Y5:Y162),"N/A")</f>
        <v>6.74</v>
      </c>
      <c r="AE175" s="296"/>
      <c r="AF175" s="367" t="s">
        <v>286</v>
      </c>
      <c r="AG175" s="369"/>
      <c r="AH175" s="369"/>
      <c r="AI175" s="370"/>
      <c r="AJ175" s="11">
        <f>IF(SUM(AF5:AF162)&lt;&gt;0,MIN(AF5:AF162),"N/A")</f>
        <v>6.82</v>
      </c>
      <c r="AL175" s="296"/>
      <c r="AM175" s="367" t="s">
        <v>286</v>
      </c>
      <c r="AN175" s="369"/>
      <c r="AO175" s="369"/>
      <c r="AP175" s="370"/>
      <c r="AQ175" s="11" t="str">
        <f>IF(SUM(AM5:AM162)&lt;&gt;0,MIN(AM5:AM162),"N/A")</f>
        <v>N/A</v>
      </c>
      <c r="AS175" s="296"/>
      <c r="AT175" s="367" t="s">
        <v>286</v>
      </c>
      <c r="AU175" s="369"/>
      <c r="AV175" s="369"/>
      <c r="AW175" s="370"/>
      <c r="AX175" s="11">
        <f>IF(SUM(AT5:AT162)&lt;&gt;0,MIN(AT5:AT162),"N/A")</f>
        <v>6.84</v>
      </c>
      <c r="AZ175" s="296"/>
      <c r="BA175" s="373" t="s">
        <v>286</v>
      </c>
      <c r="BB175" s="369"/>
      <c r="BC175" s="369"/>
      <c r="BD175" s="370"/>
      <c r="BE175" s="374">
        <f>IF(SUM(BA5:BA162)&lt;&gt;0,MIN(BA5:BA162),"N/A")</f>
        <v>6.91</v>
      </c>
      <c r="BF175" s="1"/>
      <c r="BG175" s="296"/>
      <c r="BH175" s="367" t="s">
        <v>286</v>
      </c>
      <c r="BI175" s="369"/>
      <c r="BJ175" s="369"/>
      <c r="BK175" s="370"/>
      <c r="BL175" s="374">
        <f>IF(SUM(BH5:BH162)&lt;&gt;0,MIN(BH5:BH162),"N/A")</f>
        <v>6.1</v>
      </c>
      <c r="BN175" s="296"/>
      <c r="BO175" s="367" t="s">
        <v>286</v>
      </c>
      <c r="BP175" s="369"/>
      <c r="BQ175" s="369"/>
      <c r="BR175" s="370"/>
      <c r="BS175" s="374">
        <f>IF(SUM(BO5:BO162)&lt;&gt;0,MIN(BO5:BO162),"N/A")</f>
        <v>4.56</v>
      </c>
      <c r="BU175" s="296"/>
      <c r="BV175" s="367" t="s">
        <v>286</v>
      </c>
      <c r="BW175" s="369"/>
      <c r="BX175" s="369"/>
      <c r="BY175" s="370"/>
      <c r="BZ175" s="374">
        <f>IF(SUM(BV5:BV162)&lt;&gt;0,MIN(BV5:BV162),"N/A")</f>
        <v>6.36</v>
      </c>
      <c r="CB175" s="1"/>
      <c r="CD175" s="405"/>
      <c r="CE175" s="406"/>
      <c r="CF175" s="377"/>
      <c r="CH175" s="321"/>
      <c r="CI175" s="276"/>
      <c r="CJ175" s="367" t="s">
        <v>286</v>
      </c>
      <c r="CK175" s="369"/>
      <c r="CL175" s="369"/>
      <c r="CM175" s="370"/>
      <c r="CN175" s="378">
        <f>IF(SUM(CJ5:CJ162)&lt;&gt;0,MIN(CJ5:CJ162),"N/A")</f>
        <v>6.16</v>
      </c>
      <c r="CP175" s="296"/>
      <c r="CQ175" s="367" t="s">
        <v>286</v>
      </c>
      <c r="CR175" s="369"/>
      <c r="CS175" s="379"/>
      <c r="CT175" s="380"/>
      <c r="CU175" s="378">
        <f>IF(SUM(CQ5:CQ162)&lt;&gt;0,MIN(CQ5:CQ162),"N/A")</f>
        <v>6.25</v>
      </c>
      <c r="CW175" s="206"/>
      <c r="CX175" s="367" t="s">
        <v>286</v>
      </c>
      <c r="CY175" s="369"/>
      <c r="CZ175" s="369"/>
      <c r="DA175" s="380"/>
      <c r="DB175" s="14">
        <f>IF(SUM(CX5:CX162)&lt;&gt;0,MIN(CX5:CX162),"N/A")</f>
        <v>6.63</v>
      </c>
      <c r="DD175" s="13"/>
      <c r="DE175" s="367" t="s">
        <v>286</v>
      </c>
      <c r="DF175" s="367"/>
      <c r="DG175" s="367"/>
      <c r="DH175" s="380"/>
      <c r="DI175" s="14">
        <f>IF(SUM(DE5:DE162)&lt;&gt;0,MIN(DE5:DE162),"N/A")</f>
        <v>6.34</v>
      </c>
      <c r="DJ175" s="13"/>
      <c r="DK175" s="206"/>
      <c r="DL175" s="366"/>
      <c r="DM175" s="367" t="s">
        <v>286</v>
      </c>
      <c r="DN175" s="367"/>
      <c r="DO175" s="367"/>
      <c r="DP175" s="380"/>
      <c r="DQ175" s="14">
        <f>IF(SUM(DL5:DL162)&lt;&gt;0,MIN(DL5:DL162),"N/A")</f>
        <v>5.25</v>
      </c>
      <c r="DR175" s="206"/>
      <c r="DS175" s="366"/>
      <c r="DT175" s="13"/>
      <c r="DU175" s="13"/>
      <c r="DV175" s="13"/>
      <c r="DW175" s="13"/>
      <c r="DX175" s="13"/>
      <c r="DY175" s="206"/>
      <c r="DZ175" s="384"/>
      <c r="EA175" s="365"/>
      <c r="EB175" s="365"/>
      <c r="EC175" s="365"/>
      <c r="ED175" s="365"/>
      <c r="EE175" s="365"/>
      <c r="EF175" s="385"/>
      <c r="EG175" s="366"/>
      <c r="EH175" s="367" t="s">
        <v>286</v>
      </c>
      <c r="EI175" s="367"/>
      <c r="EJ175" s="367"/>
      <c r="EK175" s="380"/>
      <c r="EL175" s="14">
        <f>IF(SUM(EG5:EG162)&lt;&gt;0,MIN(EG5:EG162),"N/A")</f>
        <v>6.14</v>
      </c>
      <c r="EM175" s="206"/>
      <c r="EN175" s="366"/>
      <c r="EO175" s="367" t="s">
        <v>286</v>
      </c>
      <c r="EP175" s="367"/>
      <c r="EQ175" s="367"/>
      <c r="ER175" s="380"/>
      <c r="ES175" s="14">
        <f>IF(SUM(EN5:EN162)&lt;&gt;0,MIN(EN5:EN162),"N/A")</f>
        <v>6.94</v>
      </c>
      <c r="ET175" s="206"/>
      <c r="EU175" s="366"/>
      <c r="EV175" s="367" t="s">
        <v>286</v>
      </c>
      <c r="EW175" s="367"/>
      <c r="EX175" s="367"/>
      <c r="EY175" s="380"/>
      <c r="EZ175" s="14">
        <f>IF(SUM(EU5:EU162)&lt;&gt;0,MIN(EU5:EU162),"N/A")</f>
        <v>6.61</v>
      </c>
      <c r="FA175" s="206"/>
      <c r="FB175" s="366"/>
      <c r="FC175" s="367" t="s">
        <v>286</v>
      </c>
      <c r="FD175" s="367"/>
      <c r="FE175" s="367"/>
      <c r="FF175" s="380"/>
      <c r="FG175" s="14">
        <f>IF(SUM(FB5:FB162)&lt;&gt;0,MIN(FB5:FB162),"N/A")</f>
        <v>6.59</v>
      </c>
      <c r="FH175" s="206"/>
      <c r="FI175" s="366"/>
      <c r="FJ175" s="367" t="s">
        <v>286</v>
      </c>
      <c r="FK175" s="367"/>
      <c r="FL175" s="367"/>
      <c r="FM175" s="380"/>
      <c r="FN175" s="14">
        <f>IF(SUM(FI6:FI163)&lt;&gt;0,MIN(FI6:FI163),"N/A")</f>
        <v>6.59</v>
      </c>
      <c r="FO175" s="206"/>
      <c r="FS175" s="13"/>
      <c r="FT175" s="13"/>
      <c r="FU175" s="13"/>
      <c r="FW175" s="366"/>
      <c r="FX175" s="367" t="s">
        <v>286</v>
      </c>
      <c r="FY175" s="367"/>
      <c r="FZ175" s="367"/>
      <c r="GA175" s="380"/>
      <c r="GB175" s="14">
        <f>IF(SUM(FW6:FW163)&lt;&gt;0,MIN(FW6:FW163),"N/A")</f>
        <v>6.44</v>
      </c>
      <c r="GC175" s="206"/>
      <c r="GD175" s="366"/>
      <c r="GE175" s="367" t="s">
        <v>286</v>
      </c>
      <c r="GF175" s="367"/>
      <c r="GG175" s="367"/>
      <c r="GH175" s="380"/>
      <c r="GI175" s="14">
        <f>IF(SUM(GD6:GD163)&lt;&gt;0,MIN(GD6:GD163),"N/A")</f>
        <v>5.34</v>
      </c>
      <c r="GJ175" s="206"/>
      <c r="GK175" s="366"/>
      <c r="GL175" s="367" t="s">
        <v>286</v>
      </c>
      <c r="GM175" s="367"/>
      <c r="GN175" s="367"/>
      <c r="GO175" s="380"/>
      <c r="GP175" s="14">
        <f>IF(SUM(GK6:GK163)&lt;&gt;0,MIN(GK6:GK163),"N/A")</f>
        <v>6.47</v>
      </c>
      <c r="GQ175" s="206"/>
      <c r="GR175" s="366"/>
      <c r="GS175" s="367" t="s">
        <v>286</v>
      </c>
      <c r="GT175" s="367"/>
      <c r="GU175" s="367"/>
      <c r="GV175" s="380"/>
      <c r="GW175" s="14">
        <f>IF(SUM(GR6:GR163)&lt;&gt;0,MIN(GR6:GR163),"N/A")</f>
        <v>5.89</v>
      </c>
      <c r="GX175" s="206"/>
      <c r="GY175" s="366"/>
      <c r="GZ175" s="367" t="s">
        <v>286</v>
      </c>
      <c r="HA175" s="367"/>
      <c r="HB175" s="367"/>
      <c r="HC175" s="380"/>
      <c r="HD175" s="14">
        <f>IF(SUM(GY6:GY163)&lt;&gt;0,MIN(GY6:GY163),"N/A")</f>
        <v>6.816082474226804</v>
      </c>
      <c r="HE175" s="206"/>
      <c r="HF175" s="366"/>
      <c r="HG175" s="367" t="s">
        <v>286</v>
      </c>
      <c r="HH175" s="367"/>
      <c r="HI175" s="367"/>
      <c r="HJ175" s="380"/>
      <c r="HK175" s="14">
        <f>IF(SUM(HF6:HF163)&lt;&gt;0,MIN(HF6:HF163),"N/A")</f>
        <v>7.02</v>
      </c>
      <c r="HL175" s="206"/>
      <c r="HM175" s="366"/>
      <c r="HN175" s="367" t="s">
        <v>286</v>
      </c>
      <c r="HO175" s="367"/>
      <c r="HP175" s="367"/>
      <c r="HQ175" s="380"/>
      <c r="HR175" s="14">
        <f>IF(SUM(HM6:HM163)&lt;&gt;0,MIN(HM6:HM163),"N/A")</f>
        <v>6.11</v>
      </c>
      <c r="HS175" s="206"/>
      <c r="HU175" s="175"/>
      <c r="HV175" s="175"/>
      <c r="HW175" s="175"/>
      <c r="HX175" s="175"/>
      <c r="HY175" s="175"/>
      <c r="HZ175" s="175"/>
      <c r="IA175" s="175"/>
      <c r="IB175" s="175"/>
      <c r="IC175" s="13"/>
      <c r="ID175" s="13"/>
      <c r="IE175" s="13"/>
      <c r="IF175" s="13"/>
      <c r="IG175" s="13"/>
      <c r="IH175" s="13"/>
      <c r="II175" s="13"/>
    </row>
    <row r="176" spans="1:243" ht="13.5" thickBot="1">
      <c r="A176" s="320" t="s">
        <v>287</v>
      </c>
      <c r="B176" s="1">
        <f>COUNTIF(A5:A165,"IC")</f>
        <v>35</v>
      </c>
      <c r="C176" s="296"/>
      <c r="D176" s="367" t="s">
        <v>288</v>
      </c>
      <c r="E176" s="369"/>
      <c r="F176" s="369"/>
      <c r="G176" s="370"/>
      <c r="H176" s="401">
        <f>IF(SUM(E5:E162)&lt;&gt;0,MAX(E5:E162),"N/A")</f>
        <v>10.95</v>
      </c>
      <c r="I176" s="371"/>
      <c r="J176" s="372"/>
      <c r="K176" s="367" t="s">
        <v>288</v>
      </c>
      <c r="L176" s="369"/>
      <c r="M176" s="369"/>
      <c r="N176" s="370"/>
      <c r="O176" s="11">
        <f>IF(SUM(L5:L162)&lt;&gt;0,MAX(L5:L162),"N/A")</f>
        <v>11.33</v>
      </c>
      <c r="P176" s="371"/>
      <c r="Q176" s="372"/>
      <c r="R176" s="367" t="s">
        <v>288</v>
      </c>
      <c r="S176" s="369"/>
      <c r="T176" s="369"/>
      <c r="U176" s="370"/>
      <c r="V176" s="11">
        <f>IF(SUM(S5:S162)&lt;&gt;0,MAX(S5:S162),"N/A")</f>
        <v>11.28</v>
      </c>
      <c r="X176" s="296"/>
      <c r="Y176" s="367" t="s">
        <v>288</v>
      </c>
      <c r="Z176" s="369"/>
      <c r="AA176" s="369"/>
      <c r="AB176" s="370"/>
      <c r="AC176" s="11">
        <f>IF(SUM(Z5:Z162)&lt;&gt;0,MAX(Z5:Z162),"N/A")</f>
        <v>11.2</v>
      </c>
      <c r="AE176" s="296"/>
      <c r="AF176" s="367" t="s">
        <v>288</v>
      </c>
      <c r="AG176" s="369"/>
      <c r="AH176" s="369"/>
      <c r="AI176" s="370"/>
      <c r="AJ176" s="11">
        <f>IF(SUM(AG5:AG162)&lt;&gt;0,MAX(AG5:AG162),"N/A")</f>
        <v>10.7</v>
      </c>
      <c r="AL176" s="296"/>
      <c r="AM176" s="367" t="s">
        <v>288</v>
      </c>
      <c r="AN176" s="369"/>
      <c r="AO176" s="369"/>
      <c r="AP176" s="370"/>
      <c r="AQ176" s="11" t="str">
        <f>IF(SUM(AN5:AN162)&lt;&gt;0,MAX(AN5:AN162),"N/A")</f>
        <v>N/A</v>
      </c>
      <c r="AS176" s="296"/>
      <c r="AT176" s="367" t="s">
        <v>288</v>
      </c>
      <c r="AU176" s="369"/>
      <c r="AV176" s="369"/>
      <c r="AW176" s="370"/>
      <c r="AX176" s="11">
        <f>IF(SUM(AU5:AU162)&lt;&gt;0,MAX(AU5:AU162),"N/A")</f>
        <v>11.29</v>
      </c>
      <c r="AZ176" s="296"/>
      <c r="BA176" s="373" t="s">
        <v>288</v>
      </c>
      <c r="BB176" s="369"/>
      <c r="BC176" s="369"/>
      <c r="BD176" s="370"/>
      <c r="BE176" s="374">
        <f>IF(SUM(BB5:BB162)&lt;&gt;0,MAX(BB5:BB162),"N/A")</f>
        <v>13.04</v>
      </c>
      <c r="BF176" s="1"/>
      <c r="BG176" s="296"/>
      <c r="BH176" s="367" t="s">
        <v>288</v>
      </c>
      <c r="BI176" s="369"/>
      <c r="BJ176" s="369"/>
      <c r="BK176" s="370"/>
      <c r="BL176" s="374">
        <f>IF(SUM(BI5:BI162)&lt;&gt;0,MAX(BI5:BI162),"N/A")</f>
        <v>11.52</v>
      </c>
      <c r="BN176" s="296"/>
      <c r="BO176" s="367" t="s">
        <v>288</v>
      </c>
      <c r="BP176" s="369"/>
      <c r="BQ176" s="369"/>
      <c r="BR176" s="370"/>
      <c r="BS176" s="374">
        <f>IF(SUM(BP5:BP162)&lt;&gt;0,MAX(BP5:BP162),"N/A")</f>
        <v>13.17</v>
      </c>
      <c r="BU176" s="296"/>
      <c r="BV176" s="367" t="s">
        <v>288</v>
      </c>
      <c r="BW176" s="369"/>
      <c r="BX176" s="369"/>
      <c r="BY176" s="370"/>
      <c r="BZ176" s="374">
        <f>IF(SUM(BW5:BW162)&lt;&gt;0,MAX(BW5:BW162),"N/A")</f>
        <v>13.35</v>
      </c>
      <c r="CB176" s="1"/>
      <c r="CD176" s="405"/>
      <c r="CE176" s="406"/>
      <c r="CF176" s="377"/>
      <c r="CH176" s="321"/>
      <c r="CI176" s="276"/>
      <c r="CJ176" s="367" t="s">
        <v>288</v>
      </c>
      <c r="CK176" s="369"/>
      <c r="CL176" s="369"/>
      <c r="CM176" s="370"/>
      <c r="CN176" s="378">
        <f>IF(SUM(CK5:CK162)&lt;&gt;0,MAX(CK5:CK162),"N/A")</f>
        <v>13.07</v>
      </c>
      <c r="CP176" s="296"/>
      <c r="CQ176" s="367" t="s">
        <v>288</v>
      </c>
      <c r="CR176" s="369"/>
      <c r="CS176" s="379"/>
      <c r="CT176" s="380"/>
      <c r="CU176" s="378">
        <f>IF(SUM(CR5:CR162)&lt;&gt;0,MAX(CR5:CR162),"N/A")</f>
        <v>13.19</v>
      </c>
      <c r="CW176" s="206"/>
      <c r="CX176" s="367" t="s">
        <v>288</v>
      </c>
      <c r="CY176" s="369"/>
      <c r="CZ176" s="369"/>
      <c r="DA176" s="380"/>
      <c r="DB176" s="14">
        <f>IF(SUM(CY5:CY162)&lt;&gt;0,MAX(CY5:CY162),"N/A")</f>
        <v>13.46</v>
      </c>
      <c r="DD176" s="13"/>
      <c r="DE176" s="367" t="s">
        <v>288</v>
      </c>
      <c r="DF176" s="367"/>
      <c r="DG176" s="367"/>
      <c r="DH176" s="380"/>
      <c r="DI176" s="14">
        <f>IF(SUM(DF5:DF162)&lt;&gt;0,MAX(DF5:DF162),"N/A")</f>
        <v>13.66</v>
      </c>
      <c r="DJ176" s="13"/>
      <c r="DK176" s="206"/>
      <c r="DL176" s="366"/>
      <c r="DM176" s="367" t="s">
        <v>288</v>
      </c>
      <c r="DN176" s="367"/>
      <c r="DO176" s="367"/>
      <c r="DP176" s="380"/>
      <c r="DQ176" s="14">
        <f>IF(SUM(DM5:DM162)&lt;&gt;0,MAX(DM5:DM162),"N/A")</f>
        <v>18.63</v>
      </c>
      <c r="DR176" s="206"/>
      <c r="DS176" s="366"/>
      <c r="DT176" s="13"/>
      <c r="DU176" s="13"/>
      <c r="DV176" s="13"/>
      <c r="DW176" s="13"/>
      <c r="DX176" s="13"/>
      <c r="DY176" s="206"/>
      <c r="DZ176" s="384"/>
      <c r="EA176" s="365"/>
      <c r="EB176" s="365"/>
      <c r="EC176" s="365"/>
      <c r="ED176" s="365"/>
      <c r="EE176" s="365"/>
      <c r="EF176" s="385"/>
      <c r="EG176" s="366"/>
      <c r="EH176" s="367" t="s">
        <v>288</v>
      </c>
      <c r="EI176" s="367"/>
      <c r="EJ176" s="367"/>
      <c r="EK176" s="380"/>
      <c r="EL176" s="14">
        <f>IF(SUM(EH5:EH162)&lt;&gt;0,MAX(EH5:EH162),"N/A")</f>
        <v>14.44</v>
      </c>
      <c r="EM176" s="206"/>
      <c r="EN176" s="366"/>
      <c r="EO176" s="367" t="s">
        <v>288</v>
      </c>
      <c r="EP176" s="367"/>
      <c r="EQ176" s="367"/>
      <c r="ER176" s="380"/>
      <c r="ES176" s="14">
        <f>IF(SUM(EO5:EO162)&lt;&gt;0,MAX(EO5:EO162),"N/A")</f>
        <v>14.45</v>
      </c>
      <c r="ET176" s="206"/>
      <c r="EU176" s="366"/>
      <c r="EV176" s="367" t="s">
        <v>288</v>
      </c>
      <c r="EW176" s="367"/>
      <c r="EX176" s="367"/>
      <c r="EY176" s="380"/>
      <c r="EZ176" s="14">
        <f>IF(SUM(EV5:EV162)&lt;&gt;0,MAX(EV5:EV162),"N/A")</f>
        <v>14.24</v>
      </c>
      <c r="FA176" s="206"/>
      <c r="FB176" s="366"/>
      <c r="FC176" s="367" t="s">
        <v>288</v>
      </c>
      <c r="FD176" s="367"/>
      <c r="FE176" s="367"/>
      <c r="FF176" s="380"/>
      <c r="FG176" s="14">
        <f>IF(SUM(FC5:FC162)&lt;&gt;0,MAX(FC5:FC162),"N/A")</f>
        <v>12.68</v>
      </c>
      <c r="FH176" s="206"/>
      <c r="FI176" s="366"/>
      <c r="FJ176" s="367" t="s">
        <v>288</v>
      </c>
      <c r="FK176" s="367"/>
      <c r="FL176" s="367"/>
      <c r="FM176" s="380"/>
      <c r="FN176" s="14">
        <f>IF(SUM(FJ6:FJ163)&lt;&gt;0,MAX(FJ6:FJ163),"N/A")</f>
        <v>12.04</v>
      </c>
      <c r="FO176" s="206"/>
      <c r="FS176" s="13"/>
      <c r="FT176" s="13"/>
      <c r="FU176" s="13"/>
      <c r="FW176" s="366"/>
      <c r="FX176" s="367" t="s">
        <v>288</v>
      </c>
      <c r="FY176" s="367"/>
      <c r="FZ176" s="367"/>
      <c r="GA176" s="380"/>
      <c r="GB176" s="14">
        <f>IF(SUM(FX6:FX163)&lt;&gt;0,MAX(FX6:FX163),"N/A")</f>
        <v>13.1</v>
      </c>
      <c r="GC176" s="206"/>
      <c r="GD176" s="366"/>
      <c r="GE176" s="367" t="s">
        <v>288</v>
      </c>
      <c r="GF176" s="367"/>
      <c r="GG176" s="367"/>
      <c r="GH176" s="380"/>
      <c r="GI176" s="14">
        <f>IF(SUM(GE6:GE163)&lt;&gt;0,MAX(GE6:GE163),"N/A")</f>
        <v>13.21</v>
      </c>
      <c r="GJ176" s="206"/>
      <c r="GK176" s="366"/>
      <c r="GL176" s="367" t="s">
        <v>288</v>
      </c>
      <c r="GM176" s="367"/>
      <c r="GN176" s="367"/>
      <c r="GO176" s="380"/>
      <c r="GP176" s="14">
        <f>IF(SUM(GL6:GL163)&lt;&gt;0,MAX(GL6:GL163),"N/A")</f>
        <v>13.12</v>
      </c>
      <c r="GQ176" s="206"/>
      <c r="GR176" s="366"/>
      <c r="GS176" s="367" t="s">
        <v>288</v>
      </c>
      <c r="GT176" s="367"/>
      <c r="GU176" s="367"/>
      <c r="GV176" s="380"/>
      <c r="GW176" s="14">
        <f>IF(SUM(GS6:GS163)&lt;&gt;0,MAX(GS6:GS163),"N/A")</f>
        <v>13.58</v>
      </c>
      <c r="GX176" s="206"/>
      <c r="GY176" s="366"/>
      <c r="GZ176" s="367" t="s">
        <v>288</v>
      </c>
      <c r="HA176" s="367"/>
      <c r="HB176" s="367"/>
      <c r="HC176" s="380"/>
      <c r="HD176" s="14">
        <f>IF(SUM(GZ6:GZ163)&lt;&gt;0,MAX(GZ6:GZ163),"N/A")</f>
        <v>14.28</v>
      </c>
      <c r="HE176" s="206"/>
      <c r="HF176" s="366"/>
      <c r="HG176" s="367" t="s">
        <v>288</v>
      </c>
      <c r="HH176" s="367"/>
      <c r="HI176" s="367"/>
      <c r="HJ176" s="380"/>
      <c r="HK176" s="14">
        <f>IF(SUM(HG6:HG163)&lt;&gt;0,MAX(HG6:HG163),"N/A")</f>
        <v>12.8</v>
      </c>
      <c r="HL176" s="206"/>
      <c r="HM176" s="366"/>
      <c r="HN176" s="367" t="s">
        <v>288</v>
      </c>
      <c r="HO176" s="367"/>
      <c r="HP176" s="367"/>
      <c r="HQ176" s="380"/>
      <c r="HR176" s="14">
        <f>IF(SUM(HN6:HN163)&lt;&gt;0,MAX(HN6:HN163),"N/A")</f>
        <v>12.64</v>
      </c>
      <c r="HS176" s="206"/>
      <c r="HU176" s="175"/>
      <c r="HV176" s="175"/>
      <c r="HW176" s="175"/>
      <c r="HX176" s="175"/>
      <c r="HY176" s="175"/>
      <c r="HZ176" s="175"/>
      <c r="IA176" s="175"/>
      <c r="IB176" s="175"/>
      <c r="IC176" s="13"/>
      <c r="ID176" s="13"/>
      <c r="IE176" s="13"/>
      <c r="IF176" s="13"/>
      <c r="IG176" s="13"/>
      <c r="IH176" s="13"/>
      <c r="II176" s="13"/>
    </row>
    <row r="177" spans="1:243" s="170" customFormat="1" ht="13.5" thickBot="1">
      <c r="A177" s="407" t="s">
        <v>289</v>
      </c>
      <c r="B177" s="408">
        <f>SUM(B175:B176)</f>
        <v>156</v>
      </c>
      <c r="C177" s="400"/>
      <c r="D177" s="409" t="s">
        <v>290</v>
      </c>
      <c r="E177" s="410"/>
      <c r="F177" s="410"/>
      <c r="G177" s="411"/>
      <c r="H177" s="412">
        <f>IF(SUM(E5:E162)&lt;&gt;0,MIN(E5:E162),"N/A")</f>
        <v>7.9</v>
      </c>
      <c r="J177" s="331"/>
      <c r="K177" s="409" t="s">
        <v>290</v>
      </c>
      <c r="L177" s="410"/>
      <c r="M177" s="410"/>
      <c r="N177" s="411"/>
      <c r="O177" s="413">
        <f>IF(SUM(L5:L162)&lt;&gt;0,MIN(L5:L162),"N/A")</f>
        <v>8.1</v>
      </c>
      <c r="Q177" s="331"/>
      <c r="R177" s="409" t="s">
        <v>290</v>
      </c>
      <c r="S177" s="410"/>
      <c r="T177" s="410"/>
      <c r="U177" s="411"/>
      <c r="V177" s="170">
        <f>IF(SUM(S5:S162)&lt;&gt;0,MIN(S5:S162),"N/A")</f>
        <v>6.4</v>
      </c>
      <c r="X177" s="331"/>
      <c r="Y177" s="409" t="s">
        <v>290</v>
      </c>
      <c r="Z177" s="410"/>
      <c r="AA177" s="410"/>
      <c r="AB177" s="411"/>
      <c r="AC177" s="413">
        <f>IF(SUM(Z5:Z162)&lt;&gt;0,MIN(Z5:Z162),"N/A")</f>
        <v>7.8</v>
      </c>
      <c r="AE177" s="331"/>
      <c r="AF177" s="409" t="s">
        <v>290</v>
      </c>
      <c r="AG177" s="410"/>
      <c r="AH177" s="410"/>
      <c r="AI177" s="411"/>
      <c r="AJ177" s="413">
        <f>IF(SUM(AG5:AG162)&lt;&gt;0,MIN(AG5:AG162),"N/A")</f>
        <v>8.61</v>
      </c>
      <c r="AL177" s="331"/>
      <c r="AM177" s="409" t="s">
        <v>290</v>
      </c>
      <c r="AN177" s="410"/>
      <c r="AO177" s="410"/>
      <c r="AP177" s="411"/>
      <c r="AQ177" s="413" t="str">
        <f>IF(SUM(AN5:AN162)&lt;&gt;0,MIN(AN5:AN162),"N/A")</f>
        <v>N/A</v>
      </c>
      <c r="AS177" s="331"/>
      <c r="AT177" s="409" t="s">
        <v>290</v>
      </c>
      <c r="AU177" s="410"/>
      <c r="AV177" s="410"/>
      <c r="AW177" s="411"/>
      <c r="AX177" s="413">
        <f>IF(SUM(AU5:AU162)&lt;&gt;0,MIN(AU5:AU162),"N/A")</f>
        <v>7.73</v>
      </c>
      <c r="AZ177" s="331"/>
      <c r="BA177" s="414" t="s">
        <v>290</v>
      </c>
      <c r="BB177" s="410"/>
      <c r="BC177" s="410"/>
      <c r="BD177" s="411"/>
      <c r="BE177" s="413">
        <f>IF(SUM(BB5:BB162)&lt;&gt;0,MIN(BB5:BB162),"N/A")</f>
        <v>7.62</v>
      </c>
      <c r="BG177" s="331"/>
      <c r="BH177" s="409" t="s">
        <v>290</v>
      </c>
      <c r="BI177" s="410"/>
      <c r="BJ177" s="410"/>
      <c r="BK177" s="411"/>
      <c r="BL177" s="413">
        <f>IF(SUM(BI5:BI162)&lt;&gt;0,MIN(BI5:BI162),"N/A")</f>
        <v>7.61</v>
      </c>
      <c r="BN177" s="331"/>
      <c r="BO177" s="409" t="s">
        <v>290</v>
      </c>
      <c r="BP177" s="410"/>
      <c r="BQ177" s="410"/>
      <c r="BR177" s="411"/>
      <c r="BS177" s="413">
        <f>IF(SUM(BP5:BP162)&lt;&gt;0,MIN(BP5:BP162),"N/A")</f>
        <v>7.6</v>
      </c>
      <c r="BU177" s="331"/>
      <c r="BV177" s="409" t="s">
        <v>290</v>
      </c>
      <c r="BW177" s="410"/>
      <c r="BX177" s="410"/>
      <c r="BY177" s="411"/>
      <c r="BZ177" s="413">
        <f>IF(SUM(BW5:BW162)&lt;&gt;0,MIN(BW5:BW162),"N/A")</f>
        <v>6.9</v>
      </c>
      <c r="CC177" s="2"/>
      <c r="CD177" s="415"/>
      <c r="CE177" s="416"/>
      <c r="CF177" s="417"/>
      <c r="CH177" s="333"/>
      <c r="CI177" s="418"/>
      <c r="CJ177" s="409" t="s">
        <v>290</v>
      </c>
      <c r="CK177" s="410"/>
      <c r="CL177" s="410"/>
      <c r="CM177" s="411"/>
      <c r="CN177" s="419">
        <f>IF(SUM(CK5:CK162)&lt;&gt;0,MIN(CK5:CK162),"N/A")</f>
        <v>6.76</v>
      </c>
      <c r="CP177" s="331"/>
      <c r="CQ177" s="409" t="s">
        <v>290</v>
      </c>
      <c r="CR177" s="410"/>
      <c r="CS177" s="420"/>
      <c r="CT177" s="421"/>
      <c r="CU177" s="419">
        <f>IF(SUM(CR5:CR162)&lt;&gt;0,MIN(CR5:CR162),"N/A")</f>
        <v>6.85</v>
      </c>
      <c r="CV177" s="422"/>
      <c r="CW177" s="423"/>
      <c r="CX177" s="409" t="s">
        <v>290</v>
      </c>
      <c r="CY177" s="410"/>
      <c r="CZ177" s="410"/>
      <c r="DA177" s="421"/>
      <c r="DB177" s="419">
        <f>IF(SUM(CY5:CY162)&lt;&gt;0,MIN(CY5:CY162),"N/A")</f>
        <v>7.337071307300509</v>
      </c>
      <c r="DC177" s="422"/>
      <c r="DD177" s="422"/>
      <c r="DE177" s="409" t="s">
        <v>290</v>
      </c>
      <c r="DF177" s="409"/>
      <c r="DG177" s="409"/>
      <c r="DH177" s="421"/>
      <c r="DI177" s="424">
        <f>IF(SUM(DF5:DF162)&lt;&gt;0,MIN(DF5:DF162),"N/A")</f>
        <v>7.307804131599081</v>
      </c>
      <c r="DJ177" s="425"/>
      <c r="DK177" s="423"/>
      <c r="DL177" s="426"/>
      <c r="DM177" s="409" t="s">
        <v>290</v>
      </c>
      <c r="DN177" s="409"/>
      <c r="DO177" s="409"/>
      <c r="DP177" s="421"/>
      <c r="DQ177" s="424">
        <f>IF(SUM(DM5:DM162)&lt;&gt;0,MIN(DM5:DM162),"N/A")</f>
        <v>7.311149584487534</v>
      </c>
      <c r="DR177" s="423"/>
      <c r="DS177" s="426"/>
      <c r="DT177" s="422"/>
      <c r="DU177" s="422"/>
      <c r="DV177" s="422"/>
      <c r="DW177" s="422"/>
      <c r="DX177" s="422"/>
      <c r="DY177" s="423"/>
      <c r="DZ177" s="427"/>
      <c r="EA177" s="428"/>
      <c r="EB177" s="428"/>
      <c r="EC177" s="428"/>
      <c r="ED177" s="428"/>
      <c r="EE177" s="428"/>
      <c r="EF177" s="429"/>
      <c r="EG177" s="426"/>
      <c r="EH177" s="409" t="s">
        <v>290</v>
      </c>
      <c r="EI177" s="409"/>
      <c r="EJ177" s="409"/>
      <c r="EK177" s="421"/>
      <c r="EL177" s="424">
        <f>IF(SUM(EH5:EH162)&lt;&gt;0,MIN(EH5:EH162),"N/A")</f>
        <v>7.2640625000000005</v>
      </c>
      <c r="EM177" s="423"/>
      <c r="EN177" s="426"/>
      <c r="EO177" s="409" t="s">
        <v>290</v>
      </c>
      <c r="EP177" s="409"/>
      <c r="EQ177" s="409"/>
      <c r="ER177" s="421"/>
      <c r="ES177" s="424">
        <f>IF(SUM(EO5:EO162)&lt;&gt;0,MIN(EO5:EO162),"N/A")</f>
        <v>7.2242808798646365</v>
      </c>
      <c r="ET177" s="423"/>
      <c r="EU177" s="426"/>
      <c r="EV177" s="409" t="s">
        <v>290</v>
      </c>
      <c r="EW177" s="409"/>
      <c r="EX177" s="409"/>
      <c r="EY177" s="421"/>
      <c r="EZ177" s="424">
        <f>IF(SUM(EV5:EV162)&lt;&gt;0,MIN(EV5:EV162),"N/A")</f>
        <v>7.519467028003612</v>
      </c>
      <c r="FA177" s="423"/>
      <c r="FB177" s="426"/>
      <c r="FC177" s="409" t="s">
        <v>290</v>
      </c>
      <c r="FD177" s="409"/>
      <c r="FE177" s="409"/>
      <c r="FF177" s="421"/>
      <c r="FG177" s="424">
        <f>IF(SUM(FC5:FC162)&lt;&gt;0,MIN(FC5:FC162),"N/A")</f>
        <v>7.490397923875432</v>
      </c>
      <c r="FH177" s="423"/>
      <c r="FI177" s="426"/>
      <c r="FJ177" s="409" t="s">
        <v>290</v>
      </c>
      <c r="FK177" s="409"/>
      <c r="FL177" s="409"/>
      <c r="FM177" s="421"/>
      <c r="FN177" s="424">
        <f>IF(SUM(FJ6:FJ163)&lt;&gt;0,MIN(FJ6:FJ163),"N/A")</f>
        <v>7.468791946308724</v>
      </c>
      <c r="FO177" s="423"/>
      <c r="FP177" s="8"/>
      <c r="FQ177" s="5"/>
      <c r="FR177" s="5"/>
      <c r="FS177" s="422"/>
      <c r="FT177" s="422"/>
      <c r="FU177" s="422"/>
      <c r="FV177" s="8"/>
      <c r="FW177" s="426"/>
      <c r="FX177" s="409" t="s">
        <v>290</v>
      </c>
      <c r="FY177" s="409"/>
      <c r="FZ177" s="409"/>
      <c r="GA177" s="421"/>
      <c r="GB177" s="424">
        <f>IF(SUM(FX6:FX163)&lt;&gt;0,MIN(FX6:FX163),"N/A")</f>
        <v>7.439174017642341</v>
      </c>
      <c r="GC177" s="423"/>
      <c r="GD177" s="426"/>
      <c r="GE177" s="409" t="s">
        <v>290</v>
      </c>
      <c r="GF177" s="409"/>
      <c r="GG177" s="409"/>
      <c r="GH177" s="421"/>
      <c r="GI177" s="424">
        <f>IF(SUM(GE6:GE163)&lt;&gt;0,MIN(GE6:GE163),"N/A")</f>
        <v>7.36</v>
      </c>
      <c r="GJ177" s="423"/>
      <c r="GK177" s="426"/>
      <c r="GL177" s="409" t="s">
        <v>290</v>
      </c>
      <c r="GM177" s="409"/>
      <c r="GN177" s="409"/>
      <c r="GO177" s="421"/>
      <c r="GP177" s="424">
        <f>IF(SUM(GL6:GL163)&lt;&gt;0,MIN(GL6:GL163),"N/A")</f>
        <v>7.406545857988165</v>
      </c>
      <c r="GQ177" s="423"/>
      <c r="GR177" s="426"/>
      <c r="GS177" s="409" t="s">
        <v>290</v>
      </c>
      <c r="GT177" s="409"/>
      <c r="GU177" s="409"/>
      <c r="GV177" s="421"/>
      <c r="GW177" s="424">
        <f>IF(SUM(GS6:GS163)&lt;&gt;0,MIN(GS6:GS163),"N/A")</f>
        <v>7.399205776173285</v>
      </c>
      <c r="GX177" s="423"/>
      <c r="GY177" s="426"/>
      <c r="GZ177" s="409" t="s">
        <v>290</v>
      </c>
      <c r="HA177" s="409"/>
      <c r="HB177" s="409"/>
      <c r="HC177" s="421"/>
      <c r="HD177" s="424">
        <f>IF(SUM(GZ6:GZ163)&lt;&gt;0,MIN(GZ6:GZ163),"N/A")</f>
        <v>7.393438045375218</v>
      </c>
      <c r="HE177" s="423"/>
      <c r="HF177" s="426"/>
      <c r="HG177" s="409" t="s">
        <v>290</v>
      </c>
      <c r="HH177" s="409"/>
      <c r="HI177" s="409"/>
      <c r="HJ177" s="421"/>
      <c r="HK177" s="424">
        <f>IF(SUM(HG6:HG163)&lt;&gt;0,MIN(HG6:HG163),"N/A")</f>
        <v>0</v>
      </c>
      <c r="HL177" s="423"/>
      <c r="HM177" s="426"/>
      <c r="HN177" s="409" t="s">
        <v>290</v>
      </c>
      <c r="HO177" s="409"/>
      <c r="HP177" s="409"/>
      <c r="HQ177" s="421"/>
      <c r="HR177" s="424">
        <f>IF(SUM(HN6:HN163)&lt;&gt;0,MIN(HN6:HN163),"N/A")</f>
        <v>6.74</v>
      </c>
      <c r="HS177" s="423"/>
      <c r="HT177" s="8"/>
      <c r="HU177" s="138"/>
      <c r="HV177" s="138"/>
      <c r="HW177" s="138"/>
      <c r="HX177" s="138"/>
      <c r="HY177" s="138"/>
      <c r="HZ177" s="138"/>
      <c r="IA177" s="138"/>
      <c r="IB177" s="138"/>
      <c r="IC177" s="422"/>
      <c r="ID177" s="422"/>
      <c r="IE177" s="422"/>
      <c r="IF177" s="422"/>
      <c r="IG177" s="422"/>
      <c r="IH177" s="422"/>
      <c r="II177" s="422"/>
    </row>
    <row r="178" spans="3:243" ht="12.75">
      <c r="C178" s="1"/>
      <c r="DZ178" s="365"/>
      <c r="EA178" s="365"/>
      <c r="EB178" s="365"/>
      <c r="EC178" s="365"/>
      <c r="ED178" s="365"/>
      <c r="EE178" s="365"/>
      <c r="EF178" s="365"/>
      <c r="EG178" s="431"/>
      <c r="EH178" s="431"/>
      <c r="EI178" s="365"/>
      <c r="EJ178" s="365"/>
      <c r="EK178" s="365"/>
      <c r="EL178" s="365"/>
      <c r="EM178" s="365"/>
      <c r="EN178" s="14"/>
      <c r="EO178" s="14"/>
      <c r="EP178" s="365"/>
      <c r="EQ178" s="365"/>
      <c r="ER178" s="365"/>
      <c r="ES178" s="365"/>
      <c r="ET178" s="365"/>
      <c r="EU178" s="431"/>
      <c r="EV178" s="431"/>
      <c r="EW178" s="13"/>
      <c r="EX178" s="13"/>
      <c r="EY178" s="13"/>
      <c r="EZ178" s="13"/>
      <c r="FA178" s="13"/>
      <c r="FB178" s="14"/>
      <c r="FC178" s="14"/>
      <c r="FD178" s="13"/>
      <c r="FE178" s="13"/>
      <c r="FF178" s="13"/>
      <c r="FG178" s="13"/>
      <c r="FH178" s="13"/>
      <c r="FI178"/>
      <c r="FJ178"/>
      <c r="FK178"/>
      <c r="FL178"/>
      <c r="FM178"/>
      <c r="FN178"/>
      <c r="FO178"/>
      <c r="FQ178" s="13"/>
      <c r="FR178" s="13"/>
      <c r="FS178" s="13"/>
      <c r="FT178" s="13"/>
      <c r="FU178" s="13"/>
      <c r="FW178" s="175"/>
      <c r="FX178" s="175"/>
      <c r="FY178" s="175"/>
      <c r="FZ178" s="175"/>
      <c r="GA178" s="175"/>
      <c r="GB178" s="175"/>
      <c r="GC178" s="175"/>
      <c r="GD178" s="175"/>
      <c r="GE178" s="175"/>
      <c r="GF178" s="175"/>
      <c r="GG178" s="175"/>
      <c r="GH178" s="175"/>
      <c r="GI178" s="175"/>
      <c r="GJ178" s="175"/>
      <c r="GK178" s="175"/>
      <c r="GL178" s="175"/>
      <c r="GM178" s="175"/>
      <c r="GN178" s="175"/>
      <c r="GO178" s="175"/>
      <c r="GP178" s="175"/>
      <c r="GQ178" s="175"/>
      <c r="GR178" s="175"/>
      <c r="GS178" s="175"/>
      <c r="GT178" s="175"/>
      <c r="GU178" s="175"/>
      <c r="GV178" s="175"/>
      <c r="GW178" s="175"/>
      <c r="GX178" s="175"/>
      <c r="GY178" s="175"/>
      <c r="GZ178" s="175"/>
      <c r="HA178" s="175"/>
      <c r="HB178" s="175"/>
      <c r="HC178" s="175"/>
      <c r="HD178" s="175"/>
      <c r="HE178" s="175"/>
      <c r="HF178" s="174"/>
      <c r="HG178" s="174"/>
      <c r="HH178" s="175"/>
      <c r="HI178" s="175"/>
      <c r="HJ178" s="175"/>
      <c r="HK178" s="175"/>
      <c r="HL178" s="175"/>
      <c r="HM178" s="174"/>
      <c r="HN178" s="174"/>
      <c r="HO178" s="175"/>
      <c r="HP178" s="175"/>
      <c r="HQ178" s="175"/>
      <c r="HR178" s="175"/>
      <c r="HS178" s="175"/>
      <c r="HU178" s="175"/>
      <c r="HV178" s="175"/>
      <c r="HW178" s="175"/>
      <c r="HX178" s="175"/>
      <c r="HY178" s="175"/>
      <c r="HZ178" s="175"/>
      <c r="IA178" s="175"/>
      <c r="IB178" s="175"/>
      <c r="IC178" s="13"/>
      <c r="ID178" s="13"/>
      <c r="IE178" s="13"/>
      <c r="IF178" s="13"/>
      <c r="IG178" s="13"/>
      <c r="IH178" s="13"/>
      <c r="II178" s="13"/>
    </row>
    <row r="179" spans="1:243" ht="13.5" thickBot="1">
      <c r="A179" s="1"/>
      <c r="B179" s="1"/>
      <c r="DZ179" s="365"/>
      <c r="EA179" s="365"/>
      <c r="EB179" s="365"/>
      <c r="EC179" s="365"/>
      <c r="ED179" s="365"/>
      <c r="EE179" s="365"/>
      <c r="EF179" s="365"/>
      <c r="EG179" s="431"/>
      <c r="EH179" s="431"/>
      <c r="EI179" s="365"/>
      <c r="EJ179" s="365"/>
      <c r="EK179" s="365"/>
      <c r="EL179" s="365"/>
      <c r="EM179" s="365"/>
      <c r="EN179" s="14"/>
      <c r="EO179" s="14"/>
      <c r="EP179" s="365"/>
      <c r="EQ179" s="365"/>
      <c r="ER179" s="365"/>
      <c r="ES179" s="365"/>
      <c r="ET179" s="365"/>
      <c r="EU179" s="431"/>
      <c r="EV179" s="431"/>
      <c r="EW179" s="13"/>
      <c r="EX179" s="13"/>
      <c r="EY179" s="13"/>
      <c r="EZ179" s="13"/>
      <c r="FA179" s="13"/>
      <c r="FB179" s="14"/>
      <c r="FC179" s="14"/>
      <c r="FD179" s="13"/>
      <c r="FE179" s="13"/>
      <c r="FF179" s="13"/>
      <c r="FG179" s="13"/>
      <c r="FH179" s="13"/>
      <c r="FI179"/>
      <c r="FJ179"/>
      <c r="FK179"/>
      <c r="FL179"/>
      <c r="FM179"/>
      <c r="FN179"/>
      <c r="FO179"/>
      <c r="FQ179" s="422"/>
      <c r="FR179" s="422"/>
      <c r="FS179" s="13"/>
      <c r="FT179" s="13"/>
      <c r="FU179" s="13"/>
      <c r="FW179" s="175"/>
      <c r="FX179" s="175"/>
      <c r="FY179" s="175"/>
      <c r="FZ179" s="175"/>
      <c r="GA179" s="175"/>
      <c r="GB179" s="175"/>
      <c r="GC179" s="175"/>
      <c r="GD179" s="175"/>
      <c r="GE179" s="175"/>
      <c r="GF179" s="175"/>
      <c r="GG179" s="175"/>
      <c r="GH179" s="175"/>
      <c r="GI179" s="175"/>
      <c r="GJ179" s="175"/>
      <c r="GK179" s="175"/>
      <c r="GL179" s="175"/>
      <c r="GM179" s="175"/>
      <c r="GN179" s="175"/>
      <c r="GO179" s="175"/>
      <c r="GP179" s="175"/>
      <c r="GQ179" s="175"/>
      <c r="GR179" s="175"/>
      <c r="GS179" s="175"/>
      <c r="GT179" s="175"/>
      <c r="GU179" s="175"/>
      <c r="GV179" s="175"/>
      <c r="GW179" s="175"/>
      <c r="GX179" s="175"/>
      <c r="GY179" s="175"/>
      <c r="GZ179" s="175"/>
      <c r="HA179" s="175"/>
      <c r="HB179" s="175"/>
      <c r="HC179" s="175"/>
      <c r="HD179" s="175"/>
      <c r="HE179" s="175"/>
      <c r="HF179" s="174"/>
      <c r="HG179" s="174"/>
      <c r="HH179" s="175"/>
      <c r="HI179" s="175"/>
      <c r="HJ179" s="175"/>
      <c r="HK179" s="175"/>
      <c r="HL179" s="175"/>
      <c r="HM179" s="174"/>
      <c r="HN179" s="174"/>
      <c r="HO179" s="175"/>
      <c r="HP179" s="175"/>
      <c r="HQ179" s="175"/>
      <c r="HR179" s="175"/>
      <c r="HS179" s="175"/>
      <c r="HU179" s="175"/>
      <c r="HV179" s="175"/>
      <c r="HW179" s="175"/>
      <c r="HX179" s="175"/>
      <c r="HY179" s="175"/>
      <c r="HZ179" s="175"/>
      <c r="IA179" s="175"/>
      <c r="IB179" s="175"/>
      <c r="IC179" s="13"/>
      <c r="ID179" s="13"/>
      <c r="IE179" s="13"/>
      <c r="IF179" s="13"/>
      <c r="IG179" s="13"/>
      <c r="IH179" s="13"/>
      <c r="II179" s="13"/>
    </row>
    <row r="180" spans="1:236" ht="12.75">
      <c r="A180" s="1"/>
      <c r="B180" s="1"/>
      <c r="FI180"/>
      <c r="FJ180"/>
      <c r="FK180"/>
      <c r="FL180"/>
      <c r="FM180"/>
      <c r="FN180"/>
      <c r="FO180"/>
      <c r="FQ180" s="13"/>
      <c r="FR180" s="13"/>
      <c r="FW180" s="7"/>
      <c r="FX180" s="7"/>
      <c r="FY180" s="7"/>
      <c r="FZ180" s="7"/>
      <c r="GA180" s="7"/>
      <c r="GB180" s="7"/>
      <c r="GC180" s="7"/>
      <c r="GD180" s="7"/>
      <c r="GE180" s="7"/>
      <c r="GF180" s="7"/>
      <c r="GG180" s="7"/>
      <c r="GH180" s="7"/>
      <c r="GI180" s="7"/>
      <c r="GJ180" s="7"/>
      <c r="GK180" s="7"/>
      <c r="GL180" s="7"/>
      <c r="GM180" s="7"/>
      <c r="GN180" s="7"/>
      <c r="GO180" s="7"/>
      <c r="GP180" s="7"/>
      <c r="GQ180" s="7"/>
      <c r="GR180" s="7"/>
      <c r="GS180" s="7"/>
      <c r="GT180" s="7"/>
      <c r="GU180" s="7"/>
      <c r="GV180" s="7"/>
      <c r="GW180" s="7"/>
      <c r="GX180" s="7"/>
      <c r="GY180" s="7"/>
      <c r="GZ180" s="7"/>
      <c r="HA180" s="7"/>
      <c r="HB180" s="7"/>
      <c r="HC180" s="7"/>
      <c r="HD180" s="7"/>
      <c r="HE180" s="7"/>
      <c r="HF180" s="9"/>
      <c r="HG180" s="9"/>
      <c r="HH180" s="7"/>
      <c r="HI180" s="7"/>
      <c r="HJ180" s="7"/>
      <c r="HK180" s="7"/>
      <c r="HL180" s="7"/>
      <c r="HM180" s="9"/>
      <c r="HN180" s="9"/>
      <c r="HO180" s="7"/>
      <c r="HP180" s="7"/>
      <c r="HQ180" s="7"/>
      <c r="HR180" s="7"/>
      <c r="HS180" s="7"/>
      <c r="IB180" s="7"/>
    </row>
    <row r="181" spans="173:236" ht="12.75">
      <c r="FQ181" s="13"/>
      <c r="FR181" s="13"/>
      <c r="FW181" s="7"/>
      <c r="FX181" s="7"/>
      <c r="FY181" s="7"/>
      <c r="FZ181" s="7"/>
      <c r="GA181" s="7"/>
      <c r="GB181" s="7"/>
      <c r="GC181" s="7"/>
      <c r="GD181" s="7"/>
      <c r="GE181" s="7"/>
      <c r="GF181" s="7"/>
      <c r="GG181" s="7"/>
      <c r="GH181" s="7"/>
      <c r="GI181" s="7"/>
      <c r="GJ181" s="7"/>
      <c r="GK181" s="7"/>
      <c r="GL181" s="7"/>
      <c r="GM181" s="7"/>
      <c r="GN181" s="7"/>
      <c r="GO181" s="7"/>
      <c r="GP181" s="7"/>
      <c r="GQ181" s="7"/>
      <c r="GR181" s="7"/>
      <c r="GS181" s="7"/>
      <c r="GT181" s="7"/>
      <c r="GU181" s="7"/>
      <c r="GV181" s="7"/>
      <c r="GW181" s="7"/>
      <c r="GX181" s="7"/>
      <c r="GY181" s="7"/>
      <c r="GZ181" s="7"/>
      <c r="HA181" s="7"/>
      <c r="HB181" s="7"/>
      <c r="HC181" s="7"/>
      <c r="HD181" s="7"/>
      <c r="HE181" s="7"/>
      <c r="HF181" s="9"/>
      <c r="HG181" s="9"/>
      <c r="HH181" s="7"/>
      <c r="HI181" s="7"/>
      <c r="HJ181" s="7"/>
      <c r="HK181" s="7"/>
      <c r="HL181" s="7"/>
      <c r="HM181" s="9"/>
      <c r="HN181" s="9"/>
      <c r="HO181" s="7"/>
      <c r="HP181" s="7"/>
      <c r="HQ181" s="7"/>
      <c r="HR181" s="7"/>
      <c r="HS181" s="7"/>
      <c r="IB181" s="7"/>
    </row>
    <row r="182" spans="179:236" ht="12.75">
      <c r="FW182" s="7"/>
      <c r="FX182" s="7"/>
      <c r="FY182" s="7"/>
      <c r="FZ182" s="7"/>
      <c r="GA182" s="7"/>
      <c r="GB182" s="7"/>
      <c r="GC182" s="7"/>
      <c r="GD182" s="7"/>
      <c r="GE182" s="7"/>
      <c r="GF182" s="7"/>
      <c r="GG182" s="7"/>
      <c r="GH182" s="7"/>
      <c r="GI182" s="7"/>
      <c r="GJ182" s="7"/>
      <c r="GK182" s="7"/>
      <c r="GL182" s="7"/>
      <c r="GM182" s="7"/>
      <c r="GN182" s="7"/>
      <c r="GO182" s="7"/>
      <c r="GP182" s="7"/>
      <c r="GQ182" s="7"/>
      <c r="GR182" s="7"/>
      <c r="GS182" s="7"/>
      <c r="GT182" s="7"/>
      <c r="GU182" s="7"/>
      <c r="GV182" s="7"/>
      <c r="GW182" s="7"/>
      <c r="GX182" s="7"/>
      <c r="GY182" s="7"/>
      <c r="GZ182" s="7"/>
      <c r="HA182" s="7"/>
      <c r="HB182" s="7"/>
      <c r="HC182" s="7"/>
      <c r="HD182" s="7"/>
      <c r="HE182" s="7"/>
      <c r="HF182" s="9"/>
      <c r="HG182" s="9"/>
      <c r="HH182" s="7"/>
      <c r="HI182" s="7"/>
      <c r="HJ182" s="7"/>
      <c r="HK182" s="7"/>
      <c r="HL182" s="7"/>
      <c r="HM182" s="9"/>
      <c r="HN182" s="9"/>
      <c r="HO182" s="7"/>
      <c r="HP182" s="7"/>
      <c r="HQ182" s="7"/>
      <c r="HR182" s="7"/>
      <c r="HS182" s="7"/>
      <c r="IB182" s="7"/>
    </row>
    <row r="183" spans="179:236" ht="12.75">
      <c r="FW183" s="7"/>
      <c r="FX183" s="7"/>
      <c r="FY183" s="7"/>
      <c r="FZ183" s="7"/>
      <c r="GA183" s="7"/>
      <c r="GB183" s="7"/>
      <c r="GC183" s="7"/>
      <c r="GD183" s="7"/>
      <c r="GE183" s="7"/>
      <c r="GF183" s="7"/>
      <c r="GG183" s="7"/>
      <c r="GH183" s="7"/>
      <c r="GI183" s="7"/>
      <c r="GJ183" s="7"/>
      <c r="GK183" s="7"/>
      <c r="GL183" s="7"/>
      <c r="GM183" s="7"/>
      <c r="GN183" s="7"/>
      <c r="GO183" s="7"/>
      <c r="GP183" s="7"/>
      <c r="GQ183" s="7"/>
      <c r="GR183" s="7"/>
      <c r="GS183" s="7"/>
      <c r="GT183" s="7"/>
      <c r="GU183" s="7"/>
      <c r="GV183" s="7"/>
      <c r="GW183" s="7"/>
      <c r="GX183" s="7"/>
      <c r="GY183" s="7"/>
      <c r="GZ183" s="7"/>
      <c r="HA183" s="7"/>
      <c r="HB183" s="7"/>
      <c r="HC183" s="7"/>
      <c r="HD183" s="7"/>
      <c r="HE183" s="7"/>
      <c r="HF183" s="9"/>
      <c r="HG183" s="9"/>
      <c r="HH183" s="7"/>
      <c r="HI183" s="7"/>
      <c r="HJ183" s="7"/>
      <c r="HK183" s="7"/>
      <c r="HL183" s="7"/>
      <c r="HM183" s="9"/>
      <c r="HN183" s="9"/>
      <c r="HO183" s="7"/>
      <c r="HP183" s="7"/>
      <c r="HQ183" s="7"/>
      <c r="HR183" s="7"/>
      <c r="HS183" s="7"/>
      <c r="IB183" s="7"/>
    </row>
    <row r="184" spans="179:236" ht="12.75">
      <c r="FW184" s="7"/>
      <c r="FX184" s="7"/>
      <c r="FY184" s="7"/>
      <c r="FZ184" s="7"/>
      <c r="GA184" s="7"/>
      <c r="GB184" s="7"/>
      <c r="GC184" s="7"/>
      <c r="GD184" s="7"/>
      <c r="GE184" s="7"/>
      <c r="GF184" s="7"/>
      <c r="GG184" s="7"/>
      <c r="GH184" s="7"/>
      <c r="GI184" s="7"/>
      <c r="GJ184" s="7"/>
      <c r="GK184" s="7"/>
      <c r="GL184" s="7"/>
      <c r="GM184" s="7"/>
      <c r="GN184" s="7"/>
      <c r="GO184" s="7"/>
      <c r="GP184" s="7"/>
      <c r="GQ184" s="7"/>
      <c r="GR184" s="7"/>
      <c r="GS184" s="7"/>
      <c r="GT184" s="7"/>
      <c r="GU184" s="7"/>
      <c r="GV184" s="7"/>
      <c r="GW184" s="7"/>
      <c r="GX184" s="7"/>
      <c r="GY184" s="7"/>
      <c r="GZ184" s="7"/>
      <c r="HA184" s="7"/>
      <c r="HB184" s="7"/>
      <c r="HC184" s="7"/>
      <c r="HD184" s="7"/>
      <c r="HE184" s="7"/>
      <c r="HF184" s="9"/>
      <c r="HG184" s="9"/>
      <c r="HH184" s="7"/>
      <c r="HI184" s="7"/>
      <c r="HJ184" s="7"/>
      <c r="HK184" s="7"/>
      <c r="HL184" s="7"/>
      <c r="HM184" s="9"/>
      <c r="HN184" s="9"/>
      <c r="HO184" s="7"/>
      <c r="HP184" s="7"/>
      <c r="HQ184" s="7"/>
      <c r="HR184" s="7"/>
      <c r="HS184" s="7"/>
      <c r="IB184" s="7"/>
    </row>
    <row r="185" spans="179:236" ht="12.75">
      <c r="FW185" s="7"/>
      <c r="FX185" s="7"/>
      <c r="FY185" s="7"/>
      <c r="FZ185" s="7"/>
      <c r="GA185" s="7"/>
      <c r="GB185" s="7"/>
      <c r="GC185" s="7"/>
      <c r="GD185" s="7"/>
      <c r="GE185" s="7"/>
      <c r="GF185" s="7"/>
      <c r="GG185" s="7"/>
      <c r="GH185" s="7"/>
      <c r="GI185" s="7"/>
      <c r="GJ185" s="7"/>
      <c r="GK185" s="7"/>
      <c r="GL185" s="7"/>
      <c r="GM185" s="7"/>
      <c r="GN185" s="7"/>
      <c r="GO185" s="7"/>
      <c r="GP185" s="7"/>
      <c r="GQ185" s="7"/>
      <c r="GR185" s="7"/>
      <c r="GS185" s="7"/>
      <c r="GT185" s="7"/>
      <c r="GU185" s="7"/>
      <c r="GV185" s="7"/>
      <c r="GW185" s="7"/>
      <c r="GX185" s="7"/>
      <c r="GY185" s="7"/>
      <c r="GZ185" s="7"/>
      <c r="HA185" s="7"/>
      <c r="HB185" s="7"/>
      <c r="HC185" s="7"/>
      <c r="HD185" s="7"/>
      <c r="HE185" s="7"/>
      <c r="HF185" s="9"/>
      <c r="HG185" s="9"/>
      <c r="HH185" s="7"/>
      <c r="HI185" s="7"/>
      <c r="HJ185" s="7"/>
      <c r="HK185" s="7"/>
      <c r="HL185" s="7"/>
      <c r="HM185" s="9"/>
      <c r="HN185" s="9"/>
      <c r="HO185" s="7"/>
      <c r="HP185" s="7"/>
      <c r="HQ185" s="7"/>
      <c r="HR185" s="7"/>
      <c r="HS185" s="7"/>
      <c r="IB185" s="7"/>
    </row>
    <row r="186" spans="179:236" ht="12.75">
      <c r="FW186" s="7"/>
      <c r="FX186" s="7"/>
      <c r="FY186" s="7"/>
      <c r="FZ186" s="7"/>
      <c r="GA186" s="7"/>
      <c r="GB186" s="7"/>
      <c r="GC186" s="7"/>
      <c r="GD186" s="7"/>
      <c r="GE186" s="7"/>
      <c r="GF186" s="7"/>
      <c r="GG186" s="7"/>
      <c r="GH186" s="7"/>
      <c r="GI186" s="7"/>
      <c r="GJ186" s="7"/>
      <c r="GK186" s="7"/>
      <c r="GL186" s="7"/>
      <c r="GM186" s="7"/>
      <c r="GN186" s="7"/>
      <c r="GO186" s="7"/>
      <c r="GP186" s="7"/>
      <c r="GQ186" s="7"/>
      <c r="GR186" s="7"/>
      <c r="GS186" s="7"/>
      <c r="GT186" s="7"/>
      <c r="GU186" s="7"/>
      <c r="GV186" s="7"/>
      <c r="GW186" s="7"/>
      <c r="GX186" s="7"/>
      <c r="GY186" s="7"/>
      <c r="GZ186" s="7"/>
      <c r="HA186" s="7"/>
      <c r="HB186" s="7"/>
      <c r="HC186" s="7"/>
      <c r="HD186" s="7"/>
      <c r="HE186" s="7"/>
      <c r="HF186" s="9"/>
      <c r="HG186" s="9"/>
      <c r="HH186" s="7"/>
      <c r="HI186" s="7"/>
      <c r="HJ186" s="7"/>
      <c r="HK186" s="7"/>
      <c r="HL186" s="7"/>
      <c r="HM186" s="9"/>
      <c r="HN186" s="9"/>
      <c r="HO186" s="7"/>
      <c r="HP186" s="7"/>
      <c r="HQ186" s="7"/>
      <c r="HR186" s="7"/>
      <c r="HS186" s="7"/>
      <c r="IB186" s="7"/>
    </row>
    <row r="187" spans="1:236" s="5" customFormat="1" ht="12.75">
      <c r="A187"/>
      <c r="B187"/>
      <c r="C187"/>
      <c r="D187"/>
      <c r="E187"/>
      <c r="F187"/>
      <c r="G187"/>
      <c r="H187"/>
      <c r="I187"/>
      <c r="J187" s="430"/>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s="2"/>
      <c r="CD187"/>
      <c r="CE187"/>
      <c r="CF187"/>
      <c r="CG187" s="3"/>
      <c r="CH187" s="3"/>
      <c r="CI187" s="4"/>
      <c r="CJ187"/>
      <c r="CK187"/>
      <c r="CL187"/>
      <c r="CM187"/>
      <c r="CN187"/>
      <c r="CO187"/>
      <c r="CP187"/>
      <c r="CQ187"/>
      <c r="CR187"/>
      <c r="CX187"/>
      <c r="CY187"/>
      <c r="DE187" s="3"/>
      <c r="DF187" s="3"/>
      <c r="EG187" s="6"/>
      <c r="EH187" s="6"/>
      <c r="EN187" s="6"/>
      <c r="EO187" s="6"/>
      <c r="EU187" s="6"/>
      <c r="EV187" s="6"/>
      <c r="FB187" s="6"/>
      <c r="FC187" s="6"/>
      <c r="FI187" s="10"/>
      <c r="FJ187" s="10"/>
      <c r="FK187" s="10"/>
      <c r="FL187" s="10"/>
      <c r="FM187" s="10"/>
      <c r="FN187" s="10"/>
      <c r="FO187" s="10"/>
      <c r="FP187" s="8"/>
      <c r="FV187" s="8"/>
      <c r="FW187" s="7"/>
      <c r="FX187" s="7"/>
      <c r="FY187" s="7"/>
      <c r="FZ187" s="7"/>
      <c r="GA187" s="7"/>
      <c r="GB187" s="7"/>
      <c r="GC187" s="7"/>
      <c r="GD187" s="7"/>
      <c r="GE187" s="7"/>
      <c r="GF187" s="7"/>
      <c r="GG187" s="7"/>
      <c r="GH187" s="7"/>
      <c r="GI187" s="7"/>
      <c r="GJ187" s="7"/>
      <c r="GK187" s="7"/>
      <c r="GL187" s="7"/>
      <c r="GM187" s="7"/>
      <c r="GN187" s="7"/>
      <c r="GO187" s="7"/>
      <c r="GP187" s="7"/>
      <c r="GQ187" s="7"/>
      <c r="GR187" s="7"/>
      <c r="GS187" s="7"/>
      <c r="GT187" s="7"/>
      <c r="GU187" s="7"/>
      <c r="GV187" s="7"/>
      <c r="GW187" s="7"/>
      <c r="GX187" s="7"/>
      <c r="GY187" s="7"/>
      <c r="GZ187" s="7"/>
      <c r="HA187" s="7"/>
      <c r="HB187" s="7"/>
      <c r="HC187" s="7"/>
      <c r="HD187" s="7"/>
      <c r="HE187" s="7"/>
      <c r="HF187" s="9"/>
      <c r="HG187" s="9"/>
      <c r="HH187" s="7"/>
      <c r="HI187" s="7"/>
      <c r="HJ187" s="7"/>
      <c r="HK187" s="7"/>
      <c r="HL187" s="7"/>
      <c r="HM187" s="9"/>
      <c r="HN187" s="9"/>
      <c r="HO187" s="7"/>
      <c r="HP187" s="7"/>
      <c r="HQ187" s="7"/>
      <c r="HR187" s="7"/>
      <c r="HS187" s="7"/>
      <c r="HT187" s="8"/>
      <c r="HU187" s="7"/>
      <c r="HV187" s="7"/>
      <c r="HW187" s="7"/>
      <c r="HX187" s="7"/>
      <c r="HY187" s="7"/>
      <c r="HZ187" s="7"/>
      <c r="IA187" s="7"/>
      <c r="IB187" s="7"/>
    </row>
    <row r="188" spans="1:236" s="5" customFormat="1" ht="12.75">
      <c r="A188"/>
      <c r="B188"/>
      <c r="C188"/>
      <c r="D188"/>
      <c r="E188"/>
      <c r="F188"/>
      <c r="G188"/>
      <c r="H188"/>
      <c r="I188"/>
      <c r="J188" s="430"/>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s="2"/>
      <c r="CD188"/>
      <c r="CE188"/>
      <c r="CF188"/>
      <c r="CG188" s="3"/>
      <c r="CH188" s="3"/>
      <c r="CI188" s="4"/>
      <c r="CJ188"/>
      <c r="CK188"/>
      <c r="CL188"/>
      <c r="CM188"/>
      <c r="CN188"/>
      <c r="CO188"/>
      <c r="CP188"/>
      <c r="CQ188"/>
      <c r="CR188"/>
      <c r="CX188"/>
      <c r="CY188"/>
      <c r="DE188" s="3"/>
      <c r="DF188" s="3"/>
      <c r="EG188" s="6"/>
      <c r="EH188" s="6"/>
      <c r="EN188" s="6"/>
      <c r="EO188" s="6"/>
      <c r="EU188" s="6"/>
      <c r="EV188" s="6"/>
      <c r="FB188" s="6"/>
      <c r="FC188" s="6"/>
      <c r="FI188" s="10"/>
      <c r="FJ188" s="10"/>
      <c r="FK188" s="10"/>
      <c r="FL188" s="10"/>
      <c r="FM188" s="10"/>
      <c r="FN188" s="10"/>
      <c r="FO188" s="10"/>
      <c r="FP188" s="8"/>
      <c r="FV188" s="8"/>
      <c r="FW188" s="7"/>
      <c r="FX188" s="7"/>
      <c r="FY188" s="7"/>
      <c r="FZ188" s="7"/>
      <c r="GA188" s="7"/>
      <c r="GB188" s="7"/>
      <c r="GC188" s="7"/>
      <c r="GD188" s="7"/>
      <c r="GE188" s="7"/>
      <c r="GF188" s="7"/>
      <c r="GG188" s="7"/>
      <c r="GH188" s="7"/>
      <c r="GI188" s="7"/>
      <c r="GJ188" s="7"/>
      <c r="GK188" s="7"/>
      <c r="GL188" s="7"/>
      <c r="GM188" s="7"/>
      <c r="GN188" s="7"/>
      <c r="GO188" s="7"/>
      <c r="GP188" s="7"/>
      <c r="GQ188" s="7"/>
      <c r="GR188" s="7"/>
      <c r="GS188" s="7"/>
      <c r="GT188" s="7"/>
      <c r="GU188" s="7"/>
      <c r="GV188" s="7"/>
      <c r="GW188" s="7"/>
      <c r="GX188" s="7"/>
      <c r="GY188" s="7"/>
      <c r="GZ188" s="7"/>
      <c r="HA188" s="7"/>
      <c r="HB188" s="7"/>
      <c r="HC188" s="7"/>
      <c r="HD188" s="7"/>
      <c r="HE188" s="7"/>
      <c r="HF188" s="9"/>
      <c r="HG188" s="9"/>
      <c r="HH188" s="7"/>
      <c r="HI188" s="7"/>
      <c r="HJ188" s="7"/>
      <c r="HK188" s="7"/>
      <c r="HL188" s="7"/>
      <c r="HM188" s="9"/>
      <c r="HN188" s="9"/>
      <c r="HO188" s="7"/>
      <c r="HP188" s="7"/>
      <c r="HQ188" s="7"/>
      <c r="HR188" s="7"/>
      <c r="HS188" s="7"/>
      <c r="HT188" s="8"/>
      <c r="HU188" s="7"/>
      <c r="HV188" s="7"/>
      <c r="HW188" s="7"/>
      <c r="HX188" s="7"/>
      <c r="HY188" s="7"/>
      <c r="HZ188" s="7"/>
      <c r="IA188" s="7"/>
      <c r="IB188" s="7"/>
    </row>
    <row r="189" spans="1:236" s="5" customFormat="1" ht="12.75">
      <c r="A189"/>
      <c r="B189"/>
      <c r="C189"/>
      <c r="D189"/>
      <c r="E189"/>
      <c r="F189"/>
      <c r="G189"/>
      <c r="H189"/>
      <c r="I189"/>
      <c r="J189" s="430"/>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s="2"/>
      <c r="CD189"/>
      <c r="CE189"/>
      <c r="CF189"/>
      <c r="CG189" s="3"/>
      <c r="CH189" s="3"/>
      <c r="CI189" s="4"/>
      <c r="CJ189"/>
      <c r="CK189"/>
      <c r="CL189"/>
      <c r="CM189"/>
      <c r="CN189"/>
      <c r="CO189"/>
      <c r="CP189"/>
      <c r="CQ189"/>
      <c r="CR189"/>
      <c r="CX189"/>
      <c r="CY189"/>
      <c r="DE189" s="3"/>
      <c r="DF189" s="3"/>
      <c r="EG189" s="6"/>
      <c r="EH189" s="6"/>
      <c r="EN189" s="6"/>
      <c r="EO189" s="6"/>
      <c r="EU189" s="6"/>
      <c r="EV189" s="6"/>
      <c r="FB189" s="6"/>
      <c r="FC189" s="6"/>
      <c r="FI189" s="10"/>
      <c r="FJ189" s="10"/>
      <c r="FK189" s="10"/>
      <c r="FL189" s="10"/>
      <c r="FM189" s="10"/>
      <c r="FN189" s="10"/>
      <c r="FO189" s="10"/>
      <c r="FP189" s="8"/>
      <c r="FV189" s="8"/>
      <c r="FW189" s="7"/>
      <c r="FX189" s="7"/>
      <c r="FY189" s="7"/>
      <c r="FZ189" s="7"/>
      <c r="GA189" s="7"/>
      <c r="GB189" s="7"/>
      <c r="GC189" s="7"/>
      <c r="GD189" s="7"/>
      <c r="GE189" s="7"/>
      <c r="GF189" s="7"/>
      <c r="GG189" s="7"/>
      <c r="GH189" s="7"/>
      <c r="GI189" s="7"/>
      <c r="GJ189" s="7"/>
      <c r="GK189" s="7"/>
      <c r="GL189" s="7"/>
      <c r="GM189" s="7"/>
      <c r="GN189" s="7"/>
      <c r="GO189" s="7"/>
      <c r="GP189" s="7"/>
      <c r="GQ189" s="7"/>
      <c r="GR189" s="7"/>
      <c r="GS189" s="7"/>
      <c r="GT189" s="7"/>
      <c r="GU189" s="7"/>
      <c r="GV189" s="7"/>
      <c r="GW189" s="7"/>
      <c r="GX189" s="7"/>
      <c r="GY189" s="7"/>
      <c r="GZ189" s="7"/>
      <c r="HA189" s="7"/>
      <c r="HB189" s="7"/>
      <c r="HC189" s="7"/>
      <c r="HD189" s="7"/>
      <c r="HE189" s="7"/>
      <c r="HF189" s="9"/>
      <c r="HG189" s="9"/>
      <c r="HH189" s="7"/>
      <c r="HI189" s="7"/>
      <c r="HJ189" s="7"/>
      <c r="HK189" s="7"/>
      <c r="HL189" s="7"/>
      <c r="HM189" s="9"/>
      <c r="HN189" s="9"/>
      <c r="HO189" s="7"/>
      <c r="HP189" s="7"/>
      <c r="HQ189" s="7"/>
      <c r="HR189" s="7"/>
      <c r="HS189" s="7"/>
      <c r="HT189" s="8"/>
      <c r="HU189" s="7"/>
      <c r="HV189" s="7"/>
      <c r="HW189" s="7"/>
      <c r="HX189" s="7"/>
      <c r="HY189" s="7"/>
      <c r="HZ189" s="7"/>
      <c r="IA189" s="7"/>
      <c r="IB189" s="7"/>
    </row>
    <row r="190" spans="1:236" s="5" customFormat="1" ht="12.75">
      <c r="A190"/>
      <c r="B190"/>
      <c r="C190"/>
      <c r="D190"/>
      <c r="E190"/>
      <c r="F190"/>
      <c r="G190"/>
      <c r="H190"/>
      <c r="I190"/>
      <c r="J190" s="43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s="2"/>
      <c r="CD190"/>
      <c r="CE190"/>
      <c r="CF190"/>
      <c r="CG190" s="3"/>
      <c r="CH190" s="3"/>
      <c r="CI190" s="4"/>
      <c r="CJ190"/>
      <c r="CK190"/>
      <c r="CL190"/>
      <c r="CM190"/>
      <c r="CN190"/>
      <c r="CO190"/>
      <c r="CP190"/>
      <c r="CQ190"/>
      <c r="CR190"/>
      <c r="CX190"/>
      <c r="CY190"/>
      <c r="DE190" s="3"/>
      <c r="DF190" s="3"/>
      <c r="EG190" s="6"/>
      <c r="EH190" s="6"/>
      <c r="EN190" s="6"/>
      <c r="EO190" s="6"/>
      <c r="EU190" s="6"/>
      <c r="EV190" s="6"/>
      <c r="FB190" s="6"/>
      <c r="FC190" s="6"/>
      <c r="FI190" s="10"/>
      <c r="FJ190" s="10"/>
      <c r="FK190" s="10"/>
      <c r="FL190" s="10"/>
      <c r="FM190" s="10"/>
      <c r="FN190" s="10"/>
      <c r="FO190" s="10"/>
      <c r="FP190" s="8"/>
      <c r="FV190" s="8"/>
      <c r="FW190" s="7"/>
      <c r="FX190" s="7"/>
      <c r="FY190" s="7"/>
      <c r="FZ190" s="7"/>
      <c r="GA190" s="7"/>
      <c r="GB190" s="7"/>
      <c r="GC190" s="7"/>
      <c r="GD190" s="7"/>
      <c r="GE190" s="7"/>
      <c r="GF190" s="7"/>
      <c r="GG190" s="7"/>
      <c r="GH190" s="7"/>
      <c r="GI190" s="7"/>
      <c r="GJ190" s="7"/>
      <c r="GK190" s="7"/>
      <c r="GL190" s="7"/>
      <c r="GM190" s="7"/>
      <c r="GN190" s="7"/>
      <c r="GO190" s="7"/>
      <c r="GP190" s="7"/>
      <c r="GQ190" s="7"/>
      <c r="GR190" s="7"/>
      <c r="GS190" s="7"/>
      <c r="GT190" s="7"/>
      <c r="GU190" s="7"/>
      <c r="GV190" s="7"/>
      <c r="GW190" s="7"/>
      <c r="GX190" s="7"/>
      <c r="GY190" s="7"/>
      <c r="GZ190" s="7"/>
      <c r="HA190" s="7"/>
      <c r="HB190" s="7"/>
      <c r="HC190" s="7"/>
      <c r="HD190" s="7"/>
      <c r="HE190" s="7"/>
      <c r="HF190" s="9"/>
      <c r="HG190" s="9"/>
      <c r="HH190" s="7"/>
      <c r="HI190" s="7"/>
      <c r="HJ190" s="7"/>
      <c r="HK190" s="7"/>
      <c r="HL190" s="7"/>
      <c r="HM190" s="9"/>
      <c r="HN190" s="9"/>
      <c r="HO190" s="7"/>
      <c r="HP190" s="7"/>
      <c r="HQ190" s="7"/>
      <c r="HR190" s="7"/>
      <c r="HS190" s="7"/>
      <c r="HT190" s="8"/>
      <c r="HU190" s="7"/>
      <c r="HV190" s="7"/>
      <c r="HW190" s="7"/>
      <c r="HX190" s="7"/>
      <c r="HY190" s="7"/>
      <c r="HZ190" s="7"/>
      <c r="IA190" s="7"/>
      <c r="IB190" s="7"/>
    </row>
    <row r="191" spans="1:236" s="5" customFormat="1" ht="12.75">
      <c r="A191"/>
      <c r="B191"/>
      <c r="C191"/>
      <c r="D191"/>
      <c r="E191"/>
      <c r="F191"/>
      <c r="G191"/>
      <c r="H191"/>
      <c r="I191"/>
      <c r="J191" s="430"/>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s="2"/>
      <c r="CD191"/>
      <c r="CE191"/>
      <c r="CF191"/>
      <c r="CG191" s="3"/>
      <c r="CH191" s="3"/>
      <c r="CI191" s="4"/>
      <c r="CJ191"/>
      <c r="CK191"/>
      <c r="CL191"/>
      <c r="CM191"/>
      <c r="CN191"/>
      <c r="CO191"/>
      <c r="CP191"/>
      <c r="CQ191"/>
      <c r="CR191"/>
      <c r="CX191"/>
      <c r="CY191"/>
      <c r="DE191" s="3"/>
      <c r="DF191" s="3"/>
      <c r="EG191" s="6"/>
      <c r="EH191" s="6"/>
      <c r="EN191" s="6"/>
      <c r="EO191" s="6"/>
      <c r="EU191" s="6"/>
      <c r="EV191" s="6"/>
      <c r="FB191" s="6"/>
      <c r="FC191" s="6"/>
      <c r="FI191" s="10"/>
      <c r="FJ191" s="10"/>
      <c r="FK191" s="10"/>
      <c r="FL191" s="10"/>
      <c r="FM191" s="10"/>
      <c r="FN191" s="10"/>
      <c r="FO191" s="10"/>
      <c r="FP191" s="8"/>
      <c r="FV191" s="8"/>
      <c r="FW191" s="7"/>
      <c r="FX191" s="7"/>
      <c r="FY191" s="7"/>
      <c r="FZ191" s="7"/>
      <c r="GA191" s="7"/>
      <c r="GB191" s="7"/>
      <c r="GC191" s="7"/>
      <c r="GD191" s="7"/>
      <c r="GE191" s="7"/>
      <c r="GF191" s="7"/>
      <c r="GG191" s="7"/>
      <c r="GH191" s="7"/>
      <c r="GI191" s="7"/>
      <c r="GJ191" s="7"/>
      <c r="GK191" s="7"/>
      <c r="GL191" s="7"/>
      <c r="GM191" s="7"/>
      <c r="GN191" s="7"/>
      <c r="GO191" s="7"/>
      <c r="GP191" s="7"/>
      <c r="GQ191" s="7"/>
      <c r="GR191" s="7"/>
      <c r="GS191" s="7"/>
      <c r="GT191" s="7"/>
      <c r="GU191" s="7"/>
      <c r="GV191" s="7"/>
      <c r="GW191" s="7"/>
      <c r="GX191" s="7"/>
      <c r="GY191" s="7"/>
      <c r="GZ191" s="7"/>
      <c r="HA191" s="7"/>
      <c r="HB191" s="7"/>
      <c r="HC191" s="7"/>
      <c r="HD191" s="7"/>
      <c r="HE191" s="7"/>
      <c r="HF191" s="9"/>
      <c r="HG191" s="9"/>
      <c r="HH191" s="7"/>
      <c r="HI191" s="7"/>
      <c r="HJ191" s="7"/>
      <c r="HK191" s="7"/>
      <c r="HL191" s="7"/>
      <c r="HM191" s="9"/>
      <c r="HN191" s="9"/>
      <c r="HO191" s="7"/>
      <c r="HP191" s="7"/>
      <c r="HQ191" s="7"/>
      <c r="HR191" s="7"/>
      <c r="HS191" s="7"/>
      <c r="HT191" s="8"/>
      <c r="HU191" s="7"/>
      <c r="HV191" s="7"/>
      <c r="HW191" s="7"/>
      <c r="HX191" s="7"/>
      <c r="HY191" s="7"/>
      <c r="HZ191" s="7"/>
      <c r="IA191" s="7"/>
      <c r="IB191" s="7"/>
    </row>
    <row r="192" spans="1:236" s="5" customFormat="1" ht="12.75">
      <c r="A192"/>
      <c r="B192"/>
      <c r="C192"/>
      <c r="D192"/>
      <c r="E192"/>
      <c r="F192"/>
      <c r="G192"/>
      <c r="H192"/>
      <c r="I192"/>
      <c r="J192" s="430"/>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s="2"/>
      <c r="CD192"/>
      <c r="CE192"/>
      <c r="CF192"/>
      <c r="CG192" s="3"/>
      <c r="CH192" s="3"/>
      <c r="CI192" s="4"/>
      <c r="CJ192"/>
      <c r="CK192"/>
      <c r="CL192"/>
      <c r="CM192"/>
      <c r="CN192"/>
      <c r="CO192"/>
      <c r="CP192"/>
      <c r="CQ192"/>
      <c r="CR192"/>
      <c r="CX192"/>
      <c r="CY192"/>
      <c r="DE192" s="3"/>
      <c r="DF192" s="3"/>
      <c r="EG192" s="6"/>
      <c r="EH192" s="6"/>
      <c r="EN192" s="6"/>
      <c r="EO192" s="6"/>
      <c r="EU192" s="6"/>
      <c r="EV192" s="6"/>
      <c r="FB192" s="6"/>
      <c r="FC192" s="6"/>
      <c r="FI192" s="10"/>
      <c r="FJ192" s="10"/>
      <c r="FK192" s="10"/>
      <c r="FL192" s="10"/>
      <c r="FM192" s="10"/>
      <c r="FN192" s="10"/>
      <c r="FO192" s="10"/>
      <c r="FP192" s="8"/>
      <c r="FV192" s="8"/>
      <c r="FW192" s="7"/>
      <c r="FX192" s="7"/>
      <c r="FY192" s="7"/>
      <c r="FZ192" s="7"/>
      <c r="GA192" s="7"/>
      <c r="GB192" s="7"/>
      <c r="GC192" s="7"/>
      <c r="GD192" s="7"/>
      <c r="GE192" s="7"/>
      <c r="GF192" s="7"/>
      <c r="GG192" s="7"/>
      <c r="GH192" s="7"/>
      <c r="GI192" s="7"/>
      <c r="GJ192" s="7"/>
      <c r="GK192" s="7"/>
      <c r="GL192" s="7"/>
      <c r="GM192" s="7"/>
      <c r="GN192" s="7"/>
      <c r="GO192" s="7"/>
      <c r="GP192" s="7"/>
      <c r="GQ192" s="7"/>
      <c r="GR192" s="7"/>
      <c r="GS192" s="7"/>
      <c r="GT192" s="7"/>
      <c r="GU192" s="7"/>
      <c r="GV192" s="7"/>
      <c r="GW192" s="7"/>
      <c r="GX192" s="7"/>
      <c r="GY192" s="7"/>
      <c r="GZ192" s="7"/>
      <c r="HA192" s="7"/>
      <c r="HB192" s="7"/>
      <c r="HC192" s="7"/>
      <c r="HD192" s="7"/>
      <c r="HE192" s="7"/>
      <c r="HF192" s="9"/>
      <c r="HG192" s="9"/>
      <c r="HH192" s="7"/>
      <c r="HI192" s="7"/>
      <c r="HJ192" s="7"/>
      <c r="HK192" s="7"/>
      <c r="HL192" s="7"/>
      <c r="HM192" s="9"/>
      <c r="HN192" s="9"/>
      <c r="HO192" s="7"/>
      <c r="HP192" s="7"/>
      <c r="HQ192" s="7"/>
      <c r="HR192" s="7"/>
      <c r="HS192" s="7"/>
      <c r="HT192" s="8"/>
      <c r="HU192" s="7"/>
      <c r="HV192" s="7"/>
      <c r="HW192" s="7"/>
      <c r="HX192" s="7"/>
      <c r="HY192" s="7"/>
      <c r="HZ192" s="7"/>
      <c r="IA192" s="7"/>
      <c r="IB192" s="7"/>
    </row>
    <row r="193" spans="1:236" s="5" customFormat="1" ht="12.75">
      <c r="A193"/>
      <c r="B193"/>
      <c r="C193"/>
      <c r="D193"/>
      <c r="E193"/>
      <c r="F193"/>
      <c r="G193"/>
      <c r="H193"/>
      <c r="I193"/>
      <c r="J193" s="430"/>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s="2"/>
      <c r="CD193"/>
      <c r="CE193"/>
      <c r="CF193"/>
      <c r="CG193" s="3"/>
      <c r="CH193" s="3"/>
      <c r="CI193" s="4"/>
      <c r="CJ193"/>
      <c r="CK193"/>
      <c r="CL193"/>
      <c r="CM193"/>
      <c r="CN193"/>
      <c r="CO193"/>
      <c r="CP193"/>
      <c r="CQ193"/>
      <c r="CR193"/>
      <c r="CX193"/>
      <c r="CY193"/>
      <c r="DE193" s="3"/>
      <c r="DF193" s="3"/>
      <c r="EG193" s="6"/>
      <c r="EH193" s="6"/>
      <c r="EN193" s="6"/>
      <c r="EO193" s="6"/>
      <c r="EU193" s="6"/>
      <c r="EV193" s="6"/>
      <c r="FB193" s="6"/>
      <c r="FC193" s="6"/>
      <c r="FI193" s="10"/>
      <c r="FJ193" s="10"/>
      <c r="FK193" s="10"/>
      <c r="FL193" s="10"/>
      <c r="FM193" s="10"/>
      <c r="FN193" s="10"/>
      <c r="FO193" s="10"/>
      <c r="FP193" s="8"/>
      <c r="FV193" s="8"/>
      <c r="FW193" s="7"/>
      <c r="FX193" s="7"/>
      <c r="FY193" s="7"/>
      <c r="FZ193" s="7"/>
      <c r="GA193" s="7"/>
      <c r="GB193" s="7"/>
      <c r="GC193" s="7"/>
      <c r="GD193" s="7"/>
      <c r="GE193" s="7"/>
      <c r="GF193" s="7"/>
      <c r="GG193" s="7"/>
      <c r="GH193" s="7"/>
      <c r="GI193" s="7"/>
      <c r="GJ193" s="7"/>
      <c r="GK193" s="7"/>
      <c r="GL193" s="7"/>
      <c r="GM193" s="7"/>
      <c r="GN193" s="7"/>
      <c r="GO193" s="7"/>
      <c r="GP193" s="7"/>
      <c r="GQ193" s="7"/>
      <c r="GR193" s="7"/>
      <c r="GS193" s="7"/>
      <c r="GT193" s="7"/>
      <c r="GU193" s="7"/>
      <c r="GV193" s="7"/>
      <c r="GW193" s="7"/>
      <c r="GX193" s="7"/>
      <c r="GY193" s="7"/>
      <c r="GZ193" s="7"/>
      <c r="HA193" s="7"/>
      <c r="HB193" s="7"/>
      <c r="HC193" s="7"/>
      <c r="HD193" s="7"/>
      <c r="HE193" s="7"/>
      <c r="HF193" s="9"/>
      <c r="HG193" s="9"/>
      <c r="HH193" s="7"/>
      <c r="HI193" s="7"/>
      <c r="HJ193" s="7"/>
      <c r="HK193" s="7"/>
      <c r="HL193" s="7"/>
      <c r="HM193" s="9"/>
      <c r="HN193" s="9"/>
      <c r="HO193" s="7"/>
      <c r="HP193" s="7"/>
      <c r="HQ193" s="7"/>
      <c r="HR193" s="7"/>
      <c r="HS193" s="7"/>
      <c r="HT193" s="8"/>
      <c r="HU193" s="7"/>
      <c r="HV193" s="7"/>
      <c r="HW193" s="7"/>
      <c r="HX193" s="7"/>
      <c r="HY193" s="7"/>
      <c r="HZ193" s="7"/>
      <c r="IA193" s="7"/>
      <c r="IB193" s="7"/>
    </row>
    <row r="194" spans="1:236" s="5" customFormat="1" ht="12.75">
      <c r="A194"/>
      <c r="B194"/>
      <c r="C194"/>
      <c r="D194"/>
      <c r="E194"/>
      <c r="F194"/>
      <c r="G194"/>
      <c r="H194"/>
      <c r="I194"/>
      <c r="J194" s="430"/>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s="2"/>
      <c r="CD194"/>
      <c r="CE194"/>
      <c r="CF194"/>
      <c r="CG194" s="3"/>
      <c r="CH194" s="3"/>
      <c r="CI194" s="4"/>
      <c r="CJ194"/>
      <c r="CK194"/>
      <c r="CL194"/>
      <c r="CM194"/>
      <c r="CN194"/>
      <c r="CO194"/>
      <c r="CP194"/>
      <c r="CQ194"/>
      <c r="CR194"/>
      <c r="CX194"/>
      <c r="CY194"/>
      <c r="DE194" s="3"/>
      <c r="DF194" s="3"/>
      <c r="EG194" s="6"/>
      <c r="EH194" s="6"/>
      <c r="EN194" s="6"/>
      <c r="EO194" s="6"/>
      <c r="EU194" s="6"/>
      <c r="EV194" s="6"/>
      <c r="FB194" s="6"/>
      <c r="FC194" s="6"/>
      <c r="FI194" s="10"/>
      <c r="FJ194" s="10"/>
      <c r="FK194" s="10"/>
      <c r="FL194" s="10"/>
      <c r="FM194" s="10"/>
      <c r="FN194" s="10"/>
      <c r="FO194" s="10"/>
      <c r="FP194" s="8"/>
      <c r="FV194" s="8"/>
      <c r="FW194" s="7"/>
      <c r="FX194" s="7"/>
      <c r="FY194" s="7"/>
      <c r="FZ194" s="7"/>
      <c r="GA194" s="7"/>
      <c r="GB194" s="7"/>
      <c r="GC194" s="7"/>
      <c r="GD194" s="7"/>
      <c r="GE194" s="7"/>
      <c r="GF194" s="7"/>
      <c r="GG194" s="7"/>
      <c r="GH194" s="7"/>
      <c r="GI194" s="7"/>
      <c r="GJ194" s="7"/>
      <c r="GK194" s="7"/>
      <c r="GL194" s="7"/>
      <c r="GM194" s="7"/>
      <c r="GN194" s="7"/>
      <c r="GO194" s="7"/>
      <c r="GP194" s="7"/>
      <c r="GQ194" s="7"/>
      <c r="GR194" s="7"/>
      <c r="GS194" s="7"/>
      <c r="GT194" s="7"/>
      <c r="GU194" s="7"/>
      <c r="GV194" s="7"/>
      <c r="GW194" s="7"/>
      <c r="GX194" s="7"/>
      <c r="GY194" s="7"/>
      <c r="GZ194" s="7"/>
      <c r="HA194" s="7"/>
      <c r="HB194" s="7"/>
      <c r="HC194" s="7"/>
      <c r="HD194" s="7"/>
      <c r="HE194" s="7"/>
      <c r="HF194" s="9"/>
      <c r="HG194" s="9"/>
      <c r="HH194" s="7"/>
      <c r="HI194" s="7"/>
      <c r="HJ194" s="7"/>
      <c r="HK194" s="7"/>
      <c r="HL194" s="7"/>
      <c r="HM194" s="9"/>
      <c r="HN194" s="9"/>
      <c r="HO194" s="7"/>
      <c r="HP194" s="7"/>
      <c r="HQ194" s="7"/>
      <c r="HR194" s="7"/>
      <c r="HS194" s="7"/>
      <c r="HT194" s="8"/>
      <c r="HU194" s="7"/>
      <c r="HV194" s="7"/>
      <c r="HW194" s="7"/>
      <c r="HX194" s="7"/>
      <c r="HY194" s="7"/>
      <c r="HZ194" s="7"/>
      <c r="IA194" s="7"/>
      <c r="IB194" s="7"/>
    </row>
    <row r="195" spans="1:236" s="5" customFormat="1" ht="12.75">
      <c r="A195"/>
      <c r="B195"/>
      <c r="C195"/>
      <c r="D195"/>
      <c r="E195"/>
      <c r="F195"/>
      <c r="G195"/>
      <c r="H195"/>
      <c r="I195"/>
      <c r="J195" s="430"/>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s="2"/>
      <c r="CD195"/>
      <c r="CE195"/>
      <c r="CF195"/>
      <c r="CG195" s="3"/>
      <c r="CH195" s="3"/>
      <c r="CI195" s="4"/>
      <c r="CJ195"/>
      <c r="CK195"/>
      <c r="CL195"/>
      <c r="CM195"/>
      <c r="CN195"/>
      <c r="CO195"/>
      <c r="CP195"/>
      <c r="CQ195"/>
      <c r="CR195"/>
      <c r="CX195"/>
      <c r="CY195"/>
      <c r="DE195" s="3"/>
      <c r="DF195" s="3"/>
      <c r="EG195" s="6"/>
      <c r="EH195" s="6"/>
      <c r="EN195" s="6"/>
      <c r="EO195" s="6"/>
      <c r="EU195" s="6"/>
      <c r="EV195" s="6"/>
      <c r="FB195" s="6"/>
      <c r="FC195" s="6"/>
      <c r="FI195" s="10"/>
      <c r="FJ195" s="10"/>
      <c r="FK195" s="10"/>
      <c r="FL195" s="10"/>
      <c r="FM195" s="10"/>
      <c r="FN195" s="10"/>
      <c r="FO195" s="10"/>
      <c r="FP195" s="8"/>
      <c r="FV195" s="8"/>
      <c r="FW195" s="7"/>
      <c r="FX195" s="7"/>
      <c r="FY195" s="7"/>
      <c r="FZ195" s="7"/>
      <c r="GA195" s="7"/>
      <c r="GB195" s="7"/>
      <c r="GC195" s="7"/>
      <c r="GD195" s="7"/>
      <c r="GE195" s="7"/>
      <c r="GF195" s="7"/>
      <c r="GG195" s="7"/>
      <c r="GH195" s="7"/>
      <c r="GI195" s="7"/>
      <c r="GJ195" s="7"/>
      <c r="GK195" s="7"/>
      <c r="GL195" s="7"/>
      <c r="GM195" s="7"/>
      <c r="GN195" s="7"/>
      <c r="GO195" s="7"/>
      <c r="GP195" s="7"/>
      <c r="GQ195" s="7"/>
      <c r="GR195" s="7"/>
      <c r="GS195" s="7"/>
      <c r="GT195" s="7"/>
      <c r="GU195" s="7"/>
      <c r="GV195" s="7"/>
      <c r="GW195" s="7"/>
      <c r="GX195" s="7"/>
      <c r="GY195" s="7"/>
      <c r="GZ195" s="7"/>
      <c r="HA195" s="7"/>
      <c r="HB195" s="7"/>
      <c r="HC195" s="7"/>
      <c r="HD195" s="7"/>
      <c r="HE195" s="7"/>
      <c r="HF195" s="9"/>
      <c r="HG195" s="9"/>
      <c r="HH195" s="7"/>
      <c r="HI195" s="7"/>
      <c r="HJ195" s="7"/>
      <c r="HK195" s="7"/>
      <c r="HL195" s="7"/>
      <c r="HM195" s="9"/>
      <c r="HN195" s="9"/>
      <c r="HO195" s="7"/>
      <c r="HP195" s="7"/>
      <c r="HQ195" s="7"/>
      <c r="HR195" s="7"/>
      <c r="HS195" s="7"/>
      <c r="HT195" s="8"/>
      <c r="HU195" s="7"/>
      <c r="HV195" s="7"/>
      <c r="HW195" s="7"/>
      <c r="HX195" s="7"/>
      <c r="HY195" s="7"/>
      <c r="HZ195" s="7"/>
      <c r="IA195" s="7"/>
      <c r="IB195" s="7"/>
    </row>
    <row r="196" spans="1:236" s="5" customFormat="1" ht="12.75">
      <c r="A196"/>
      <c r="B196"/>
      <c r="C196"/>
      <c r="D196"/>
      <c r="E196"/>
      <c r="F196"/>
      <c r="G196"/>
      <c r="H196"/>
      <c r="I196"/>
      <c r="J196" s="430"/>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s="2"/>
      <c r="CD196"/>
      <c r="CE196"/>
      <c r="CF196"/>
      <c r="CG196" s="3"/>
      <c r="CH196" s="3"/>
      <c r="CI196" s="4"/>
      <c r="CJ196"/>
      <c r="CK196"/>
      <c r="CL196"/>
      <c r="CM196"/>
      <c r="CN196"/>
      <c r="CO196"/>
      <c r="CP196"/>
      <c r="CQ196"/>
      <c r="CR196"/>
      <c r="CX196"/>
      <c r="CY196"/>
      <c r="DE196" s="3"/>
      <c r="DF196" s="3"/>
      <c r="EG196" s="6"/>
      <c r="EH196" s="6"/>
      <c r="EN196" s="6"/>
      <c r="EO196" s="6"/>
      <c r="EU196" s="6"/>
      <c r="EV196" s="6"/>
      <c r="FB196" s="6"/>
      <c r="FC196" s="6"/>
      <c r="FI196" s="10"/>
      <c r="FJ196" s="10"/>
      <c r="FK196" s="10"/>
      <c r="FL196" s="10"/>
      <c r="FM196" s="10"/>
      <c r="FN196" s="10"/>
      <c r="FO196" s="10"/>
      <c r="FP196" s="8"/>
      <c r="FV196" s="8"/>
      <c r="FW196" s="7"/>
      <c r="FX196" s="7"/>
      <c r="FY196" s="7"/>
      <c r="FZ196" s="7"/>
      <c r="GA196" s="7"/>
      <c r="GB196" s="7"/>
      <c r="GC196" s="7"/>
      <c r="GD196" s="7"/>
      <c r="GE196" s="7"/>
      <c r="GF196" s="7"/>
      <c r="GG196" s="7"/>
      <c r="GH196" s="7"/>
      <c r="GI196" s="7"/>
      <c r="GJ196" s="7"/>
      <c r="GK196" s="7"/>
      <c r="GL196" s="7"/>
      <c r="GM196" s="7"/>
      <c r="GN196" s="7"/>
      <c r="GO196" s="7"/>
      <c r="GP196" s="7"/>
      <c r="GQ196" s="7"/>
      <c r="GR196" s="7"/>
      <c r="GS196" s="7"/>
      <c r="GT196" s="7"/>
      <c r="GU196" s="7"/>
      <c r="GV196" s="7"/>
      <c r="GW196" s="7"/>
      <c r="GX196" s="7"/>
      <c r="GY196" s="7"/>
      <c r="GZ196" s="7"/>
      <c r="HA196" s="7"/>
      <c r="HB196" s="7"/>
      <c r="HC196" s="7"/>
      <c r="HD196" s="7"/>
      <c r="HE196" s="7"/>
      <c r="HF196" s="9"/>
      <c r="HG196" s="9"/>
      <c r="HH196" s="7"/>
      <c r="HI196" s="7"/>
      <c r="HJ196" s="7"/>
      <c r="HK196" s="7"/>
      <c r="HL196" s="7"/>
      <c r="HM196" s="9"/>
      <c r="HN196" s="9"/>
      <c r="HO196" s="7"/>
      <c r="HP196" s="7"/>
      <c r="HQ196" s="7"/>
      <c r="HR196" s="7"/>
      <c r="HS196" s="7"/>
      <c r="HT196" s="8"/>
      <c r="HU196" s="7"/>
      <c r="HV196" s="7"/>
      <c r="HW196" s="7"/>
      <c r="HX196" s="7"/>
      <c r="HY196" s="7"/>
      <c r="HZ196" s="7"/>
      <c r="IA196" s="7"/>
      <c r="IB196" s="7"/>
    </row>
    <row r="197" spans="1:236" s="5" customFormat="1" ht="12.75">
      <c r="A197"/>
      <c r="B197"/>
      <c r="C197"/>
      <c r="D197"/>
      <c r="E197"/>
      <c r="F197"/>
      <c r="G197"/>
      <c r="H197"/>
      <c r="I197"/>
      <c r="J197" s="430"/>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s="2"/>
      <c r="CD197"/>
      <c r="CE197"/>
      <c r="CF197"/>
      <c r="CG197" s="3"/>
      <c r="CH197" s="3"/>
      <c r="CI197" s="4"/>
      <c r="CJ197"/>
      <c r="CK197"/>
      <c r="CL197"/>
      <c r="CM197"/>
      <c r="CN197"/>
      <c r="CO197"/>
      <c r="CP197"/>
      <c r="CQ197"/>
      <c r="CR197"/>
      <c r="CX197"/>
      <c r="CY197"/>
      <c r="DE197" s="3"/>
      <c r="DF197" s="3"/>
      <c r="EG197" s="6"/>
      <c r="EH197" s="6"/>
      <c r="EN197" s="6"/>
      <c r="EO197" s="6"/>
      <c r="EU197" s="6"/>
      <c r="EV197" s="6"/>
      <c r="FB197" s="6"/>
      <c r="FC197" s="6"/>
      <c r="FI197" s="10"/>
      <c r="FJ197" s="10"/>
      <c r="FK197" s="10"/>
      <c r="FL197" s="10"/>
      <c r="FM197" s="10"/>
      <c r="FN197" s="10"/>
      <c r="FO197" s="10"/>
      <c r="FP197" s="8"/>
      <c r="FV197" s="8"/>
      <c r="FW197" s="7"/>
      <c r="FX197" s="7"/>
      <c r="FY197" s="7"/>
      <c r="FZ197" s="7"/>
      <c r="GA197" s="7"/>
      <c r="GB197" s="7"/>
      <c r="GC197" s="7"/>
      <c r="GD197" s="7"/>
      <c r="GE197" s="7"/>
      <c r="GF197" s="7"/>
      <c r="GG197" s="7"/>
      <c r="GH197" s="7"/>
      <c r="GI197" s="7"/>
      <c r="GJ197" s="7"/>
      <c r="GK197" s="7"/>
      <c r="GL197" s="7"/>
      <c r="GM197" s="7"/>
      <c r="GN197" s="7"/>
      <c r="GO197" s="7"/>
      <c r="GP197" s="7"/>
      <c r="GQ197" s="7"/>
      <c r="GR197" s="7"/>
      <c r="GS197" s="7"/>
      <c r="GT197" s="7"/>
      <c r="GU197" s="7"/>
      <c r="GV197" s="7"/>
      <c r="GW197" s="7"/>
      <c r="GX197" s="7"/>
      <c r="GY197" s="7"/>
      <c r="GZ197" s="7"/>
      <c r="HA197" s="7"/>
      <c r="HB197" s="7"/>
      <c r="HC197" s="7"/>
      <c r="HD197" s="7"/>
      <c r="HE197" s="7"/>
      <c r="HF197" s="9"/>
      <c r="HG197" s="9"/>
      <c r="HH197" s="7"/>
      <c r="HI197" s="7"/>
      <c r="HJ197" s="7"/>
      <c r="HK197" s="7"/>
      <c r="HL197" s="7"/>
      <c r="HM197" s="9"/>
      <c r="HN197" s="9"/>
      <c r="HO197" s="7"/>
      <c r="HP197" s="7"/>
      <c r="HQ197" s="7"/>
      <c r="HR197" s="7"/>
      <c r="HS197" s="7"/>
      <c r="HT197" s="8"/>
      <c r="HU197" s="7"/>
      <c r="HV197" s="7"/>
      <c r="HW197" s="7"/>
      <c r="HX197" s="7"/>
      <c r="HY197" s="7"/>
      <c r="HZ197" s="7"/>
      <c r="IA197" s="7"/>
      <c r="IB197" s="7"/>
    </row>
    <row r="198" spans="1:236" s="5" customFormat="1" ht="12.75">
      <c r="A198"/>
      <c r="B198"/>
      <c r="C198"/>
      <c r="D198"/>
      <c r="E198"/>
      <c r="F198"/>
      <c r="G198"/>
      <c r="H198"/>
      <c r="I198"/>
      <c r="J198" s="430"/>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s="2"/>
      <c r="CD198"/>
      <c r="CE198"/>
      <c r="CF198"/>
      <c r="CG198" s="3"/>
      <c r="CH198" s="3"/>
      <c r="CI198" s="4"/>
      <c r="CJ198"/>
      <c r="CK198"/>
      <c r="CL198"/>
      <c r="CM198"/>
      <c r="CN198"/>
      <c r="CO198"/>
      <c r="CP198"/>
      <c r="CQ198"/>
      <c r="CR198"/>
      <c r="CX198"/>
      <c r="CY198"/>
      <c r="DE198" s="3"/>
      <c r="DF198" s="3"/>
      <c r="EG198" s="6"/>
      <c r="EH198" s="6"/>
      <c r="EN198" s="6"/>
      <c r="EO198" s="6"/>
      <c r="EU198" s="6"/>
      <c r="EV198" s="6"/>
      <c r="FB198" s="6"/>
      <c r="FC198" s="6"/>
      <c r="FI198" s="10"/>
      <c r="FJ198" s="10"/>
      <c r="FK198" s="10"/>
      <c r="FL198" s="10"/>
      <c r="FM198" s="10"/>
      <c r="FN198" s="10"/>
      <c r="FO198" s="10"/>
      <c r="FP198" s="8"/>
      <c r="FV198" s="8"/>
      <c r="FW198" s="7"/>
      <c r="FX198" s="7"/>
      <c r="FY198" s="7"/>
      <c r="FZ198" s="7"/>
      <c r="GA198" s="7"/>
      <c r="GB198" s="7"/>
      <c r="GC198" s="7"/>
      <c r="GD198" s="7"/>
      <c r="GE198" s="7"/>
      <c r="GF198" s="7"/>
      <c r="GG198" s="7"/>
      <c r="GH198" s="7"/>
      <c r="GI198" s="7"/>
      <c r="GJ198" s="7"/>
      <c r="GK198" s="7"/>
      <c r="GL198" s="7"/>
      <c r="GM198" s="7"/>
      <c r="GN198" s="7"/>
      <c r="GO198" s="7"/>
      <c r="GP198" s="7"/>
      <c r="GQ198" s="7"/>
      <c r="GR198" s="7"/>
      <c r="GS198" s="7"/>
      <c r="GT198" s="7"/>
      <c r="GU198" s="7"/>
      <c r="GV198" s="7"/>
      <c r="GW198" s="7"/>
      <c r="GX198" s="7"/>
      <c r="GY198" s="7"/>
      <c r="GZ198" s="7"/>
      <c r="HA198" s="7"/>
      <c r="HB198" s="7"/>
      <c r="HC198" s="7"/>
      <c r="HD198" s="7"/>
      <c r="HE198" s="7"/>
      <c r="HF198" s="9"/>
      <c r="HG198" s="9"/>
      <c r="HH198" s="7"/>
      <c r="HI198" s="7"/>
      <c r="HJ198" s="7"/>
      <c r="HK198" s="7"/>
      <c r="HL198" s="7"/>
      <c r="HM198" s="9"/>
      <c r="HN198" s="9"/>
      <c r="HO198" s="7"/>
      <c r="HP198" s="7"/>
      <c r="HQ198" s="7"/>
      <c r="HR198" s="7"/>
      <c r="HS198" s="7"/>
      <c r="HT198" s="8"/>
      <c r="HU198" s="7"/>
      <c r="HV198" s="7"/>
      <c r="HW198" s="7"/>
      <c r="HX198" s="7"/>
      <c r="HY198" s="7"/>
      <c r="HZ198" s="7"/>
      <c r="IA198" s="7"/>
      <c r="IB198" s="7"/>
    </row>
    <row r="199" spans="1:236" s="5" customFormat="1" ht="12.75">
      <c r="A199"/>
      <c r="B199"/>
      <c r="C199"/>
      <c r="D199"/>
      <c r="E199"/>
      <c r="F199"/>
      <c r="G199"/>
      <c r="H199"/>
      <c r="I199"/>
      <c r="J199" s="430"/>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s="2"/>
      <c r="CD199"/>
      <c r="CE199"/>
      <c r="CF199"/>
      <c r="CG199" s="3"/>
      <c r="CH199" s="3"/>
      <c r="CI199" s="4"/>
      <c r="CJ199"/>
      <c r="CK199"/>
      <c r="CL199"/>
      <c r="CM199"/>
      <c r="CN199"/>
      <c r="CO199"/>
      <c r="CP199"/>
      <c r="CQ199"/>
      <c r="CR199"/>
      <c r="CX199"/>
      <c r="CY199"/>
      <c r="DE199" s="3"/>
      <c r="DF199" s="3"/>
      <c r="EG199" s="6"/>
      <c r="EH199" s="6"/>
      <c r="EN199" s="6"/>
      <c r="EO199" s="6"/>
      <c r="EU199" s="6"/>
      <c r="EV199" s="6"/>
      <c r="FB199" s="6"/>
      <c r="FC199" s="6"/>
      <c r="FI199" s="10"/>
      <c r="FJ199" s="10"/>
      <c r="FK199" s="10"/>
      <c r="FL199" s="10"/>
      <c r="FM199" s="10"/>
      <c r="FN199" s="10"/>
      <c r="FO199" s="10"/>
      <c r="FP199" s="8"/>
      <c r="FV199" s="8"/>
      <c r="FW199" s="7"/>
      <c r="FX199" s="7"/>
      <c r="FY199" s="7"/>
      <c r="FZ199" s="7"/>
      <c r="GA199" s="7"/>
      <c r="GB199" s="7"/>
      <c r="GC199" s="7"/>
      <c r="GD199" s="7"/>
      <c r="GE199" s="7"/>
      <c r="GF199" s="7"/>
      <c r="GG199" s="7"/>
      <c r="GH199" s="7"/>
      <c r="GI199" s="7"/>
      <c r="GJ199" s="7"/>
      <c r="GK199" s="7"/>
      <c r="GL199" s="7"/>
      <c r="GM199" s="7"/>
      <c r="GN199" s="7"/>
      <c r="GO199" s="7"/>
      <c r="GP199" s="7"/>
      <c r="GQ199" s="7"/>
      <c r="GR199" s="7"/>
      <c r="GS199" s="7"/>
      <c r="GT199" s="7"/>
      <c r="GU199" s="7"/>
      <c r="GV199" s="7"/>
      <c r="GW199" s="7"/>
      <c r="GX199" s="7"/>
      <c r="GY199" s="7"/>
      <c r="GZ199" s="7"/>
      <c r="HA199" s="7"/>
      <c r="HB199" s="7"/>
      <c r="HC199" s="7"/>
      <c r="HD199" s="7"/>
      <c r="HE199" s="7"/>
      <c r="HF199" s="9"/>
      <c r="HG199" s="9"/>
      <c r="HH199" s="7"/>
      <c r="HI199" s="7"/>
      <c r="HJ199" s="7"/>
      <c r="HK199" s="7"/>
      <c r="HL199" s="7"/>
      <c r="HM199" s="9"/>
      <c r="HN199" s="9"/>
      <c r="HO199" s="7"/>
      <c r="HP199" s="7"/>
      <c r="HQ199" s="7"/>
      <c r="HR199" s="7"/>
      <c r="HS199" s="7"/>
      <c r="HT199" s="8"/>
      <c r="HU199" s="7"/>
      <c r="HV199" s="7"/>
      <c r="HW199" s="7"/>
      <c r="HX199" s="7"/>
      <c r="HY199" s="7"/>
      <c r="HZ199" s="7"/>
      <c r="IA199" s="7"/>
      <c r="IB199" s="7"/>
    </row>
    <row r="200" spans="1:236" s="5" customFormat="1" ht="12.75">
      <c r="A200"/>
      <c r="B200"/>
      <c r="C200"/>
      <c r="D200"/>
      <c r="E200"/>
      <c r="F200"/>
      <c r="G200"/>
      <c r="H200"/>
      <c r="I200"/>
      <c r="J200" s="43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s="2"/>
      <c r="CD200"/>
      <c r="CE200"/>
      <c r="CF200"/>
      <c r="CG200" s="3"/>
      <c r="CH200" s="3"/>
      <c r="CI200" s="4"/>
      <c r="CJ200"/>
      <c r="CK200"/>
      <c r="CL200"/>
      <c r="CM200"/>
      <c r="CN200"/>
      <c r="CO200"/>
      <c r="CP200"/>
      <c r="CQ200"/>
      <c r="CR200"/>
      <c r="CX200"/>
      <c r="CY200"/>
      <c r="DE200" s="3"/>
      <c r="DF200" s="3"/>
      <c r="EG200" s="6"/>
      <c r="EH200" s="6"/>
      <c r="EN200" s="6"/>
      <c r="EO200" s="6"/>
      <c r="EU200" s="6"/>
      <c r="EV200" s="6"/>
      <c r="FB200" s="6"/>
      <c r="FC200" s="6"/>
      <c r="FI200" s="10"/>
      <c r="FJ200" s="10"/>
      <c r="FK200" s="10"/>
      <c r="FL200" s="10"/>
      <c r="FM200" s="10"/>
      <c r="FN200" s="10"/>
      <c r="FO200" s="10"/>
      <c r="FP200" s="8"/>
      <c r="FV200" s="8"/>
      <c r="FW200" s="7"/>
      <c r="FX200" s="7"/>
      <c r="FY200" s="7"/>
      <c r="FZ200" s="7"/>
      <c r="GA200" s="7"/>
      <c r="GB200" s="7"/>
      <c r="GC200" s="7"/>
      <c r="GD200" s="7"/>
      <c r="GE200" s="7"/>
      <c r="GF200" s="7"/>
      <c r="GG200" s="7"/>
      <c r="GH200" s="7"/>
      <c r="GI200" s="7"/>
      <c r="GJ200" s="7"/>
      <c r="GK200" s="7"/>
      <c r="GL200" s="7"/>
      <c r="GM200" s="7"/>
      <c r="GN200" s="7"/>
      <c r="GO200" s="7"/>
      <c r="GP200" s="7"/>
      <c r="GQ200" s="7"/>
      <c r="GR200" s="7"/>
      <c r="GS200" s="7"/>
      <c r="GT200" s="7"/>
      <c r="GU200" s="7"/>
      <c r="GV200" s="7"/>
      <c r="GW200" s="7"/>
      <c r="GX200" s="7"/>
      <c r="GY200" s="7"/>
      <c r="GZ200" s="7"/>
      <c r="HA200" s="7"/>
      <c r="HB200" s="7"/>
      <c r="HC200" s="7"/>
      <c r="HD200" s="7"/>
      <c r="HE200" s="7"/>
      <c r="HF200" s="9"/>
      <c r="HG200" s="9"/>
      <c r="HH200" s="7"/>
      <c r="HI200" s="7"/>
      <c r="HJ200" s="7"/>
      <c r="HK200" s="7"/>
      <c r="HL200" s="7"/>
      <c r="HM200" s="9"/>
      <c r="HN200" s="9"/>
      <c r="HO200" s="7"/>
      <c r="HP200" s="7"/>
      <c r="HQ200" s="7"/>
      <c r="HR200" s="7"/>
      <c r="HS200" s="7"/>
      <c r="HT200" s="8"/>
      <c r="HU200" s="7"/>
      <c r="HV200" s="7"/>
      <c r="HW200" s="7"/>
      <c r="HX200" s="7"/>
      <c r="HY200" s="7"/>
      <c r="HZ200" s="7"/>
      <c r="IA200" s="7"/>
      <c r="IB200" s="7"/>
    </row>
    <row r="201" spans="1:236" s="5" customFormat="1" ht="12.75">
      <c r="A201"/>
      <c r="B201"/>
      <c r="C201"/>
      <c r="D201"/>
      <c r="E201"/>
      <c r="F201"/>
      <c r="G201"/>
      <c r="H201"/>
      <c r="I201"/>
      <c r="J201" s="430"/>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s="2"/>
      <c r="CD201"/>
      <c r="CE201"/>
      <c r="CF201"/>
      <c r="CG201" s="3"/>
      <c r="CH201" s="3"/>
      <c r="CI201" s="4"/>
      <c r="CJ201"/>
      <c r="CK201"/>
      <c r="CL201"/>
      <c r="CM201"/>
      <c r="CN201"/>
      <c r="CO201"/>
      <c r="CP201"/>
      <c r="CQ201"/>
      <c r="CR201"/>
      <c r="CX201"/>
      <c r="CY201"/>
      <c r="DE201" s="3"/>
      <c r="DF201" s="3"/>
      <c r="EG201" s="6"/>
      <c r="EH201" s="6"/>
      <c r="EN201" s="6"/>
      <c r="EO201" s="6"/>
      <c r="EU201" s="6"/>
      <c r="EV201" s="6"/>
      <c r="FB201" s="6"/>
      <c r="FC201" s="6"/>
      <c r="FI201" s="10"/>
      <c r="FJ201" s="10"/>
      <c r="FK201" s="10"/>
      <c r="FL201" s="10"/>
      <c r="FM201" s="10"/>
      <c r="FN201" s="10"/>
      <c r="FO201" s="10"/>
      <c r="FP201" s="8"/>
      <c r="FV201" s="8"/>
      <c r="FW201" s="7"/>
      <c r="FX201" s="7"/>
      <c r="FY201" s="7"/>
      <c r="FZ201" s="7"/>
      <c r="GA201" s="7"/>
      <c r="GB201" s="7"/>
      <c r="GC201" s="7"/>
      <c r="GD201" s="7"/>
      <c r="GE201" s="7"/>
      <c r="GF201" s="7"/>
      <c r="GG201" s="7"/>
      <c r="GH201" s="7"/>
      <c r="GI201" s="7"/>
      <c r="GJ201" s="7"/>
      <c r="GK201" s="7"/>
      <c r="GL201" s="7"/>
      <c r="GM201" s="7"/>
      <c r="GN201" s="7"/>
      <c r="GO201" s="7"/>
      <c r="GP201" s="7"/>
      <c r="GQ201" s="7"/>
      <c r="GR201" s="7"/>
      <c r="GS201" s="7"/>
      <c r="GT201" s="7"/>
      <c r="GU201" s="7"/>
      <c r="GV201" s="7"/>
      <c r="GW201" s="7"/>
      <c r="GX201" s="7"/>
      <c r="GY201" s="7"/>
      <c r="GZ201" s="7"/>
      <c r="HA201" s="7"/>
      <c r="HB201" s="7"/>
      <c r="HC201" s="7"/>
      <c r="HD201" s="7"/>
      <c r="HE201" s="7"/>
      <c r="HF201" s="9"/>
      <c r="HG201" s="9"/>
      <c r="HH201" s="7"/>
      <c r="HI201" s="7"/>
      <c r="HJ201" s="7"/>
      <c r="HK201" s="7"/>
      <c r="HL201" s="7"/>
      <c r="HM201" s="9"/>
      <c r="HN201" s="9"/>
      <c r="HO201" s="7"/>
      <c r="HP201" s="7"/>
      <c r="HQ201" s="7"/>
      <c r="HR201" s="7"/>
      <c r="HS201" s="7"/>
      <c r="HT201" s="8"/>
      <c r="HU201" s="7"/>
      <c r="HV201" s="7"/>
      <c r="HW201" s="7"/>
      <c r="HX201" s="7"/>
      <c r="HY201" s="7"/>
      <c r="HZ201" s="7"/>
      <c r="IA201" s="7"/>
      <c r="IB201" s="7"/>
    </row>
    <row r="202" spans="1:236" s="5" customFormat="1" ht="12.75">
      <c r="A202"/>
      <c r="B202"/>
      <c r="C202"/>
      <c r="D202"/>
      <c r="E202"/>
      <c r="F202"/>
      <c r="G202"/>
      <c r="H202"/>
      <c r="I202"/>
      <c r="J202" s="430"/>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s="2"/>
      <c r="CD202"/>
      <c r="CE202"/>
      <c r="CF202"/>
      <c r="CG202" s="3"/>
      <c r="CH202" s="3"/>
      <c r="CI202" s="4"/>
      <c r="CJ202"/>
      <c r="CK202"/>
      <c r="CL202"/>
      <c r="CM202"/>
      <c r="CN202"/>
      <c r="CO202"/>
      <c r="CP202"/>
      <c r="CQ202"/>
      <c r="CR202"/>
      <c r="CX202"/>
      <c r="CY202"/>
      <c r="DE202" s="3"/>
      <c r="DF202" s="3"/>
      <c r="EG202" s="6"/>
      <c r="EH202" s="6"/>
      <c r="EN202" s="6"/>
      <c r="EO202" s="6"/>
      <c r="EU202" s="6"/>
      <c r="EV202" s="6"/>
      <c r="FB202" s="6"/>
      <c r="FC202" s="6"/>
      <c r="FI202" s="10"/>
      <c r="FJ202" s="10"/>
      <c r="FK202" s="10"/>
      <c r="FL202" s="10"/>
      <c r="FM202" s="10"/>
      <c r="FN202" s="10"/>
      <c r="FO202" s="10"/>
      <c r="FP202" s="8"/>
      <c r="FV202" s="8"/>
      <c r="FW202" s="7"/>
      <c r="FX202" s="7"/>
      <c r="FY202" s="7"/>
      <c r="FZ202" s="7"/>
      <c r="GA202" s="7"/>
      <c r="GB202" s="7"/>
      <c r="GC202" s="7"/>
      <c r="GD202" s="7"/>
      <c r="GE202" s="7"/>
      <c r="GF202" s="7"/>
      <c r="GG202" s="7"/>
      <c r="GH202" s="7"/>
      <c r="GI202" s="7"/>
      <c r="GJ202" s="7"/>
      <c r="GK202" s="7"/>
      <c r="GL202" s="7"/>
      <c r="GM202" s="7"/>
      <c r="GN202" s="7"/>
      <c r="GO202" s="7"/>
      <c r="GP202" s="7"/>
      <c r="GQ202" s="7"/>
      <c r="GR202" s="7"/>
      <c r="GS202" s="7"/>
      <c r="GT202" s="7"/>
      <c r="GU202" s="7"/>
      <c r="GV202" s="7"/>
      <c r="GW202" s="7"/>
      <c r="GX202" s="7"/>
      <c r="GY202" s="7"/>
      <c r="GZ202" s="7"/>
      <c r="HA202" s="7"/>
      <c r="HB202" s="7"/>
      <c r="HC202" s="7"/>
      <c r="HD202" s="7"/>
      <c r="HE202" s="7"/>
      <c r="HF202" s="9"/>
      <c r="HG202" s="9"/>
      <c r="HH202" s="7"/>
      <c r="HI202" s="7"/>
      <c r="HJ202" s="7"/>
      <c r="HK202" s="7"/>
      <c r="HL202" s="7"/>
      <c r="HM202" s="9"/>
      <c r="HN202" s="9"/>
      <c r="HO202" s="7"/>
      <c r="HP202" s="7"/>
      <c r="HQ202" s="7"/>
      <c r="HR202" s="7"/>
      <c r="HS202" s="7"/>
      <c r="HT202" s="8"/>
      <c r="HU202" s="7"/>
      <c r="HV202" s="7"/>
      <c r="HW202" s="7"/>
      <c r="HX202" s="7"/>
      <c r="HY202" s="7"/>
      <c r="HZ202" s="7"/>
      <c r="IA202" s="7"/>
      <c r="IB202" s="7"/>
    </row>
    <row r="203" spans="1:236" s="5" customFormat="1" ht="12.75">
      <c r="A203"/>
      <c r="B203"/>
      <c r="C203"/>
      <c r="D203"/>
      <c r="E203"/>
      <c r="F203"/>
      <c r="G203"/>
      <c r="H203"/>
      <c r="I203"/>
      <c r="J203" s="430"/>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s="2"/>
      <c r="CD203"/>
      <c r="CE203"/>
      <c r="CF203"/>
      <c r="CG203" s="3"/>
      <c r="CH203" s="3"/>
      <c r="CI203" s="4"/>
      <c r="CJ203"/>
      <c r="CK203"/>
      <c r="CL203"/>
      <c r="CM203"/>
      <c r="CN203"/>
      <c r="CO203"/>
      <c r="CP203"/>
      <c r="CQ203"/>
      <c r="CR203"/>
      <c r="CX203"/>
      <c r="CY203"/>
      <c r="DE203" s="3"/>
      <c r="DF203" s="3"/>
      <c r="EG203" s="6"/>
      <c r="EH203" s="6"/>
      <c r="EN203" s="6"/>
      <c r="EO203" s="6"/>
      <c r="EU203" s="6"/>
      <c r="EV203" s="6"/>
      <c r="FB203" s="6"/>
      <c r="FC203" s="6"/>
      <c r="FI203" s="10"/>
      <c r="FJ203" s="10"/>
      <c r="FK203" s="10"/>
      <c r="FL203" s="10"/>
      <c r="FM203" s="10"/>
      <c r="FN203" s="10"/>
      <c r="FO203" s="10"/>
      <c r="FP203" s="8"/>
      <c r="FV203" s="8"/>
      <c r="FW203" s="7"/>
      <c r="FX203" s="7"/>
      <c r="FY203" s="7"/>
      <c r="FZ203" s="7"/>
      <c r="GA203" s="7"/>
      <c r="GB203" s="7"/>
      <c r="GC203" s="7"/>
      <c r="GD203" s="7"/>
      <c r="GE203" s="7"/>
      <c r="GF203" s="7"/>
      <c r="GG203" s="7"/>
      <c r="GH203" s="7"/>
      <c r="GI203" s="7"/>
      <c r="GJ203" s="7"/>
      <c r="GK203" s="7"/>
      <c r="GL203" s="7"/>
      <c r="GM203" s="7"/>
      <c r="GN203" s="7"/>
      <c r="GO203" s="7"/>
      <c r="GP203" s="7"/>
      <c r="GQ203" s="7"/>
      <c r="GR203" s="7"/>
      <c r="GS203" s="7"/>
      <c r="GT203" s="7"/>
      <c r="GU203" s="7"/>
      <c r="GV203" s="7"/>
      <c r="GW203" s="7"/>
      <c r="GX203" s="7"/>
      <c r="GY203" s="7"/>
      <c r="GZ203" s="7"/>
      <c r="HA203" s="7"/>
      <c r="HB203" s="7"/>
      <c r="HC203" s="7"/>
      <c r="HD203" s="7"/>
      <c r="HE203" s="7"/>
      <c r="HF203" s="9"/>
      <c r="HG203" s="9"/>
      <c r="HH203" s="7"/>
      <c r="HI203" s="7"/>
      <c r="HJ203" s="7"/>
      <c r="HK203" s="7"/>
      <c r="HL203" s="7"/>
      <c r="HM203" s="9"/>
      <c r="HN203" s="9"/>
      <c r="HO203" s="7"/>
      <c r="HP203" s="7"/>
      <c r="HQ203" s="7"/>
      <c r="HR203" s="7"/>
      <c r="HS203" s="7"/>
      <c r="HT203" s="8"/>
      <c r="HU203" s="7"/>
      <c r="HV203" s="7"/>
      <c r="HW203" s="7"/>
      <c r="HX203" s="7"/>
      <c r="HY203" s="7"/>
      <c r="HZ203" s="7"/>
      <c r="IA203" s="7"/>
      <c r="IB203" s="7"/>
    </row>
    <row r="204" spans="1:236" s="5" customFormat="1" ht="12.75">
      <c r="A204"/>
      <c r="B204"/>
      <c r="C204"/>
      <c r="D204"/>
      <c r="E204"/>
      <c r="F204"/>
      <c r="G204"/>
      <c r="H204"/>
      <c r="I204"/>
      <c r="J204" s="430"/>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s="2"/>
      <c r="CD204"/>
      <c r="CE204"/>
      <c r="CF204"/>
      <c r="CG204" s="3"/>
      <c r="CH204" s="3"/>
      <c r="CI204" s="4"/>
      <c r="CJ204"/>
      <c r="CK204"/>
      <c r="CL204"/>
      <c r="CM204"/>
      <c r="CN204"/>
      <c r="CO204"/>
      <c r="CP204"/>
      <c r="CQ204"/>
      <c r="CR204"/>
      <c r="CX204"/>
      <c r="CY204"/>
      <c r="DE204" s="3"/>
      <c r="DF204" s="3"/>
      <c r="EG204" s="6"/>
      <c r="EH204" s="6"/>
      <c r="EN204" s="6"/>
      <c r="EO204" s="6"/>
      <c r="EU204" s="6"/>
      <c r="EV204" s="6"/>
      <c r="FB204" s="6"/>
      <c r="FC204" s="6"/>
      <c r="FI204" s="10"/>
      <c r="FJ204" s="10"/>
      <c r="FK204" s="10"/>
      <c r="FL204" s="10"/>
      <c r="FM204" s="10"/>
      <c r="FN204" s="10"/>
      <c r="FO204" s="10"/>
      <c r="FP204" s="8"/>
      <c r="FV204" s="8"/>
      <c r="FW204" s="7"/>
      <c r="FX204" s="7"/>
      <c r="FY204" s="7"/>
      <c r="FZ204" s="7"/>
      <c r="GA204" s="7"/>
      <c r="GB204" s="7"/>
      <c r="GC204" s="7"/>
      <c r="GD204" s="7"/>
      <c r="GE204" s="7"/>
      <c r="GF204" s="7"/>
      <c r="GG204" s="7"/>
      <c r="GH204" s="7"/>
      <c r="GI204" s="7"/>
      <c r="GJ204" s="7"/>
      <c r="GK204" s="7"/>
      <c r="GL204" s="7"/>
      <c r="GM204" s="7"/>
      <c r="GN204" s="7"/>
      <c r="GO204" s="7"/>
      <c r="GP204" s="7"/>
      <c r="GQ204" s="7"/>
      <c r="GR204" s="7"/>
      <c r="GS204" s="7"/>
      <c r="GT204" s="7"/>
      <c r="GU204" s="7"/>
      <c r="GV204" s="7"/>
      <c r="GW204" s="7"/>
      <c r="GX204" s="7"/>
      <c r="GY204" s="7"/>
      <c r="GZ204" s="7"/>
      <c r="HA204" s="7"/>
      <c r="HB204" s="7"/>
      <c r="HC204" s="7"/>
      <c r="HD204" s="7"/>
      <c r="HE204" s="7"/>
      <c r="HF204" s="9"/>
      <c r="HG204" s="9"/>
      <c r="HH204" s="7"/>
      <c r="HI204" s="7"/>
      <c r="HJ204" s="7"/>
      <c r="HK204" s="7"/>
      <c r="HL204" s="7"/>
      <c r="HM204" s="9"/>
      <c r="HN204" s="9"/>
      <c r="HO204" s="7"/>
      <c r="HP204" s="7"/>
      <c r="HQ204" s="7"/>
      <c r="HR204" s="7"/>
      <c r="HS204" s="7"/>
      <c r="HT204" s="8"/>
      <c r="HU204" s="7"/>
      <c r="HV204" s="7"/>
      <c r="HW204" s="7"/>
      <c r="HX204" s="7"/>
      <c r="HY204" s="7"/>
      <c r="HZ204" s="7"/>
      <c r="IA204" s="7"/>
      <c r="IB204" s="7"/>
    </row>
    <row r="205" spans="1:236" s="5" customFormat="1" ht="12.75">
      <c r="A205"/>
      <c r="B205"/>
      <c r="C205"/>
      <c r="D205"/>
      <c r="E205"/>
      <c r="F205"/>
      <c r="G205"/>
      <c r="H205"/>
      <c r="I205"/>
      <c r="J205" s="430"/>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s="2"/>
      <c r="CD205"/>
      <c r="CE205"/>
      <c r="CF205"/>
      <c r="CG205" s="3"/>
      <c r="CH205" s="3"/>
      <c r="CI205" s="4"/>
      <c r="CJ205"/>
      <c r="CK205"/>
      <c r="CL205"/>
      <c r="CM205"/>
      <c r="CN205"/>
      <c r="CO205"/>
      <c r="CP205"/>
      <c r="CQ205"/>
      <c r="CR205"/>
      <c r="CX205"/>
      <c r="CY205"/>
      <c r="DE205" s="3"/>
      <c r="DF205" s="3"/>
      <c r="EG205" s="6"/>
      <c r="EH205" s="6"/>
      <c r="EN205" s="6"/>
      <c r="EO205" s="6"/>
      <c r="EU205" s="6"/>
      <c r="EV205" s="6"/>
      <c r="FB205" s="6"/>
      <c r="FC205" s="6"/>
      <c r="FI205" s="10"/>
      <c r="FJ205" s="10"/>
      <c r="FK205" s="10"/>
      <c r="FL205" s="10"/>
      <c r="FM205" s="10"/>
      <c r="FN205" s="10"/>
      <c r="FO205" s="10"/>
      <c r="FP205" s="8"/>
      <c r="FV205" s="8"/>
      <c r="FW205" s="7"/>
      <c r="FX205" s="7"/>
      <c r="FY205" s="7"/>
      <c r="FZ205" s="7"/>
      <c r="GA205" s="7"/>
      <c r="GB205" s="7"/>
      <c r="GC205" s="7"/>
      <c r="GD205" s="7"/>
      <c r="GE205" s="7"/>
      <c r="GF205" s="7"/>
      <c r="GG205" s="7"/>
      <c r="GH205" s="7"/>
      <c r="GI205" s="7"/>
      <c r="GJ205" s="7"/>
      <c r="GK205" s="7"/>
      <c r="GL205" s="7"/>
      <c r="GM205" s="7"/>
      <c r="GN205" s="7"/>
      <c r="GO205" s="7"/>
      <c r="GP205" s="7"/>
      <c r="GQ205" s="7"/>
      <c r="GR205" s="7"/>
      <c r="GS205" s="7"/>
      <c r="GT205" s="7"/>
      <c r="GU205" s="7"/>
      <c r="GV205" s="7"/>
      <c r="GW205" s="7"/>
      <c r="GX205" s="7"/>
      <c r="GY205" s="7"/>
      <c r="GZ205" s="7"/>
      <c r="HA205" s="7"/>
      <c r="HB205" s="7"/>
      <c r="HC205" s="7"/>
      <c r="HD205" s="7"/>
      <c r="HE205" s="7"/>
      <c r="HF205" s="9"/>
      <c r="HG205" s="9"/>
      <c r="HH205" s="7"/>
      <c r="HI205" s="7"/>
      <c r="HJ205" s="7"/>
      <c r="HK205" s="7"/>
      <c r="HL205" s="7"/>
      <c r="HM205" s="9"/>
      <c r="HN205" s="9"/>
      <c r="HO205" s="7"/>
      <c r="HP205" s="7"/>
      <c r="HQ205" s="7"/>
      <c r="HR205" s="7"/>
      <c r="HS205" s="7"/>
      <c r="HT205" s="8"/>
      <c r="HU205" s="7"/>
      <c r="HV205" s="7"/>
      <c r="HW205" s="7"/>
      <c r="HX205" s="7"/>
      <c r="HY205" s="7"/>
      <c r="HZ205" s="7"/>
      <c r="IA205" s="7"/>
      <c r="IB205" s="7"/>
    </row>
    <row r="206" spans="1:236" s="5" customFormat="1" ht="12.75">
      <c r="A206"/>
      <c r="B206"/>
      <c r="C206"/>
      <c r="D206"/>
      <c r="E206"/>
      <c r="F206"/>
      <c r="G206"/>
      <c r="H206"/>
      <c r="I206"/>
      <c r="J206" s="430"/>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s="2"/>
      <c r="CD206"/>
      <c r="CE206"/>
      <c r="CF206"/>
      <c r="CG206" s="3"/>
      <c r="CH206" s="3"/>
      <c r="CI206" s="4"/>
      <c r="CJ206"/>
      <c r="CK206"/>
      <c r="CL206"/>
      <c r="CM206"/>
      <c r="CN206"/>
      <c r="CO206"/>
      <c r="CP206"/>
      <c r="CQ206"/>
      <c r="CR206"/>
      <c r="CX206"/>
      <c r="CY206"/>
      <c r="DE206" s="3"/>
      <c r="DF206" s="3"/>
      <c r="EG206" s="6"/>
      <c r="EH206" s="6"/>
      <c r="EN206" s="6"/>
      <c r="EO206" s="6"/>
      <c r="EU206" s="6"/>
      <c r="EV206" s="6"/>
      <c r="FB206" s="6"/>
      <c r="FC206" s="6"/>
      <c r="FI206" s="10"/>
      <c r="FJ206" s="10"/>
      <c r="FK206" s="10"/>
      <c r="FL206" s="10"/>
      <c r="FM206" s="10"/>
      <c r="FN206" s="10"/>
      <c r="FO206" s="10"/>
      <c r="FP206" s="8"/>
      <c r="FV206" s="8"/>
      <c r="FW206" s="7"/>
      <c r="FX206" s="7"/>
      <c r="FY206" s="7"/>
      <c r="FZ206" s="7"/>
      <c r="GA206" s="7"/>
      <c r="GB206" s="7"/>
      <c r="GC206" s="7"/>
      <c r="GD206" s="7"/>
      <c r="GE206" s="7"/>
      <c r="GF206" s="7"/>
      <c r="GG206" s="7"/>
      <c r="GH206" s="7"/>
      <c r="GI206" s="7"/>
      <c r="GJ206" s="7"/>
      <c r="GK206" s="7"/>
      <c r="GL206" s="7"/>
      <c r="GM206" s="7"/>
      <c r="GN206" s="7"/>
      <c r="GO206" s="7"/>
      <c r="GP206" s="7"/>
      <c r="GQ206" s="7"/>
      <c r="GR206" s="7"/>
      <c r="GS206" s="7"/>
      <c r="GT206" s="7"/>
      <c r="GU206" s="7"/>
      <c r="GV206" s="7"/>
      <c r="GW206" s="7"/>
      <c r="GX206" s="7"/>
      <c r="GY206" s="7"/>
      <c r="GZ206" s="7"/>
      <c r="HA206" s="7"/>
      <c r="HB206" s="7"/>
      <c r="HC206" s="7"/>
      <c r="HD206" s="7"/>
      <c r="HE206" s="7"/>
      <c r="HF206" s="9"/>
      <c r="HG206" s="9"/>
      <c r="HH206" s="7"/>
      <c r="HI206" s="7"/>
      <c r="HJ206" s="7"/>
      <c r="HK206" s="7"/>
      <c r="HL206" s="7"/>
      <c r="HM206" s="9"/>
      <c r="HN206" s="9"/>
      <c r="HO206" s="7"/>
      <c r="HP206" s="7"/>
      <c r="HQ206" s="7"/>
      <c r="HR206" s="7"/>
      <c r="HS206" s="7"/>
      <c r="HT206" s="8"/>
      <c r="HU206" s="7"/>
      <c r="HV206" s="7"/>
      <c r="HW206" s="7"/>
      <c r="HX206" s="7"/>
      <c r="HY206" s="7"/>
      <c r="HZ206" s="7"/>
      <c r="IA206" s="7"/>
      <c r="IB206" s="7"/>
    </row>
    <row r="207" spans="1:236" s="5" customFormat="1" ht="12.75">
      <c r="A207"/>
      <c r="B207"/>
      <c r="C207"/>
      <c r="D207"/>
      <c r="E207"/>
      <c r="F207"/>
      <c r="G207"/>
      <c r="H207"/>
      <c r="I207"/>
      <c r="J207" s="430"/>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s="2"/>
      <c r="CD207"/>
      <c r="CE207"/>
      <c r="CF207"/>
      <c r="CG207" s="3"/>
      <c r="CH207" s="3"/>
      <c r="CI207" s="4"/>
      <c r="CJ207"/>
      <c r="CK207"/>
      <c r="CL207"/>
      <c r="CM207"/>
      <c r="CN207"/>
      <c r="CO207"/>
      <c r="CP207"/>
      <c r="CQ207"/>
      <c r="CR207"/>
      <c r="CX207"/>
      <c r="CY207"/>
      <c r="DE207" s="3"/>
      <c r="DF207" s="3"/>
      <c r="EG207" s="6"/>
      <c r="EH207" s="6"/>
      <c r="EN207" s="6"/>
      <c r="EO207" s="6"/>
      <c r="EU207" s="6"/>
      <c r="EV207" s="6"/>
      <c r="FB207" s="6"/>
      <c r="FC207" s="6"/>
      <c r="FI207" s="10"/>
      <c r="FJ207" s="10"/>
      <c r="FK207" s="10"/>
      <c r="FL207" s="10"/>
      <c r="FM207" s="10"/>
      <c r="FN207" s="10"/>
      <c r="FO207" s="10"/>
      <c r="FP207" s="8"/>
      <c r="FV207" s="8"/>
      <c r="FW207" s="7"/>
      <c r="FX207" s="7"/>
      <c r="FY207" s="7"/>
      <c r="FZ207" s="7"/>
      <c r="GA207" s="7"/>
      <c r="GB207" s="7"/>
      <c r="GC207" s="7"/>
      <c r="GD207" s="7"/>
      <c r="GE207" s="7"/>
      <c r="GF207" s="7"/>
      <c r="GG207" s="7"/>
      <c r="GH207" s="7"/>
      <c r="GI207" s="7"/>
      <c r="GJ207" s="7"/>
      <c r="GK207" s="7"/>
      <c r="GL207" s="7"/>
      <c r="GM207" s="7"/>
      <c r="GN207" s="7"/>
      <c r="GO207" s="7"/>
      <c r="GP207" s="7"/>
      <c r="GQ207" s="7"/>
      <c r="GR207" s="7"/>
      <c r="GS207" s="7"/>
      <c r="GT207" s="7"/>
      <c r="GU207" s="7"/>
      <c r="GV207" s="7"/>
      <c r="GW207" s="7"/>
      <c r="GX207" s="7"/>
      <c r="GY207" s="7"/>
      <c r="GZ207" s="7"/>
      <c r="HA207" s="7"/>
      <c r="HB207" s="7"/>
      <c r="HC207" s="7"/>
      <c r="HD207" s="7"/>
      <c r="HE207" s="7"/>
      <c r="HF207" s="9"/>
      <c r="HG207" s="9"/>
      <c r="HH207" s="7"/>
      <c r="HI207" s="7"/>
      <c r="HJ207" s="7"/>
      <c r="HK207" s="7"/>
      <c r="HL207" s="7"/>
      <c r="HM207" s="9"/>
      <c r="HN207" s="9"/>
      <c r="HO207" s="7"/>
      <c r="HP207" s="7"/>
      <c r="HQ207" s="7"/>
      <c r="HR207" s="7"/>
      <c r="HS207" s="7"/>
      <c r="HT207" s="8"/>
      <c r="HU207" s="7"/>
      <c r="HV207" s="7"/>
      <c r="HW207" s="7"/>
      <c r="HX207" s="7"/>
      <c r="HY207" s="7"/>
      <c r="HZ207" s="7"/>
      <c r="IA207" s="7"/>
      <c r="IB207" s="7"/>
    </row>
    <row r="208" spans="1:236" s="5" customFormat="1" ht="12.75">
      <c r="A208"/>
      <c r="B208"/>
      <c r="C208"/>
      <c r="D208"/>
      <c r="E208"/>
      <c r="F208"/>
      <c r="G208"/>
      <c r="H208"/>
      <c r="I208"/>
      <c r="J208" s="430"/>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s="2"/>
      <c r="CD208"/>
      <c r="CE208"/>
      <c r="CF208"/>
      <c r="CG208" s="3"/>
      <c r="CH208" s="3"/>
      <c r="CI208" s="4"/>
      <c r="CJ208"/>
      <c r="CK208"/>
      <c r="CL208"/>
      <c r="CM208"/>
      <c r="CN208"/>
      <c r="CO208"/>
      <c r="CP208"/>
      <c r="CQ208"/>
      <c r="CR208"/>
      <c r="CX208"/>
      <c r="CY208"/>
      <c r="DE208" s="3"/>
      <c r="DF208" s="3"/>
      <c r="EG208" s="6"/>
      <c r="EH208" s="6"/>
      <c r="EN208" s="6"/>
      <c r="EO208" s="6"/>
      <c r="EU208" s="6"/>
      <c r="EV208" s="6"/>
      <c r="FB208" s="6"/>
      <c r="FC208" s="6"/>
      <c r="FI208" s="10"/>
      <c r="FJ208" s="10"/>
      <c r="FK208" s="10"/>
      <c r="FL208" s="10"/>
      <c r="FM208" s="10"/>
      <c r="FN208" s="10"/>
      <c r="FO208" s="10"/>
      <c r="FP208" s="8"/>
      <c r="FV208" s="8"/>
      <c r="FW208" s="7"/>
      <c r="FX208" s="7"/>
      <c r="FY208" s="7"/>
      <c r="FZ208" s="7"/>
      <c r="GA208" s="7"/>
      <c r="GB208" s="7"/>
      <c r="GC208" s="7"/>
      <c r="GD208" s="7"/>
      <c r="GE208" s="7"/>
      <c r="GF208" s="7"/>
      <c r="GG208" s="7"/>
      <c r="GH208" s="7"/>
      <c r="GI208" s="7"/>
      <c r="GJ208" s="7"/>
      <c r="GK208" s="7"/>
      <c r="GL208" s="7"/>
      <c r="GM208" s="7"/>
      <c r="GN208" s="7"/>
      <c r="GO208" s="7"/>
      <c r="GP208" s="7"/>
      <c r="GQ208" s="7"/>
      <c r="GR208" s="7"/>
      <c r="GS208" s="7"/>
      <c r="GT208" s="7"/>
      <c r="GU208" s="7"/>
      <c r="GV208" s="7"/>
      <c r="GW208" s="7"/>
      <c r="GX208" s="7"/>
      <c r="GY208" s="7"/>
      <c r="GZ208" s="7"/>
      <c r="HA208" s="7"/>
      <c r="HB208" s="7"/>
      <c r="HC208" s="7"/>
      <c r="HD208" s="7"/>
      <c r="HE208" s="7"/>
      <c r="HF208" s="9"/>
      <c r="HG208" s="9"/>
      <c r="HH208" s="7"/>
      <c r="HI208" s="7"/>
      <c r="HJ208" s="7"/>
      <c r="HK208" s="7"/>
      <c r="HL208" s="7"/>
      <c r="HM208" s="9"/>
      <c r="HN208" s="9"/>
      <c r="HO208" s="7"/>
      <c r="HP208" s="7"/>
      <c r="HQ208" s="7"/>
      <c r="HR208" s="7"/>
      <c r="HS208" s="7"/>
      <c r="HT208" s="8"/>
      <c r="HU208" s="7"/>
      <c r="HV208" s="7"/>
      <c r="HW208" s="7"/>
      <c r="HX208" s="7"/>
      <c r="HY208" s="7"/>
      <c r="HZ208" s="7"/>
      <c r="IA208" s="7"/>
      <c r="IB208" s="7"/>
    </row>
    <row r="209" spans="1:236" s="5" customFormat="1" ht="12.75">
      <c r="A209"/>
      <c r="B209"/>
      <c r="C209"/>
      <c r="D209"/>
      <c r="E209"/>
      <c r="F209"/>
      <c r="G209"/>
      <c r="H209"/>
      <c r="I209"/>
      <c r="J209" s="430"/>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s="2"/>
      <c r="CD209"/>
      <c r="CE209"/>
      <c r="CF209"/>
      <c r="CG209" s="3"/>
      <c r="CH209" s="3"/>
      <c r="CI209" s="4"/>
      <c r="CJ209"/>
      <c r="CK209"/>
      <c r="CL209"/>
      <c r="CM209"/>
      <c r="CN209"/>
      <c r="CO209"/>
      <c r="CP209"/>
      <c r="CQ209"/>
      <c r="CR209"/>
      <c r="CX209"/>
      <c r="CY209"/>
      <c r="DE209" s="3"/>
      <c r="DF209" s="3"/>
      <c r="EG209" s="6"/>
      <c r="EH209" s="6"/>
      <c r="EN209" s="6"/>
      <c r="EO209" s="6"/>
      <c r="EU209" s="6"/>
      <c r="EV209" s="6"/>
      <c r="FB209" s="6"/>
      <c r="FC209" s="6"/>
      <c r="FI209" s="10"/>
      <c r="FJ209" s="10"/>
      <c r="FK209" s="10"/>
      <c r="FL209" s="10"/>
      <c r="FM209" s="10"/>
      <c r="FN209" s="10"/>
      <c r="FO209" s="10"/>
      <c r="FP209" s="8"/>
      <c r="FV209" s="8"/>
      <c r="FW209" s="7"/>
      <c r="FX209" s="7"/>
      <c r="FY209" s="7"/>
      <c r="FZ209" s="7"/>
      <c r="GA209" s="7"/>
      <c r="GB209" s="7"/>
      <c r="GC209" s="7"/>
      <c r="GD209" s="7"/>
      <c r="GE209" s="7"/>
      <c r="GF209" s="7"/>
      <c r="GG209" s="7"/>
      <c r="GH209" s="7"/>
      <c r="GI209" s="7"/>
      <c r="GJ209" s="7"/>
      <c r="GK209" s="7"/>
      <c r="GL209" s="7"/>
      <c r="GM209" s="7"/>
      <c r="GN209" s="7"/>
      <c r="GO209" s="7"/>
      <c r="GP209" s="7"/>
      <c r="GQ209" s="7"/>
      <c r="GR209" s="7"/>
      <c r="GS209" s="7"/>
      <c r="GT209" s="7"/>
      <c r="GU209" s="7"/>
      <c r="GV209" s="7"/>
      <c r="GW209" s="7"/>
      <c r="GX209" s="7"/>
      <c r="GY209" s="7"/>
      <c r="GZ209" s="7"/>
      <c r="HA209" s="7"/>
      <c r="HB209" s="7"/>
      <c r="HC209" s="7"/>
      <c r="HD209" s="7"/>
      <c r="HE209" s="7"/>
      <c r="HF209" s="9"/>
      <c r="HG209" s="9"/>
      <c r="HH209" s="7"/>
      <c r="HI209" s="7"/>
      <c r="HJ209" s="7"/>
      <c r="HK209" s="7"/>
      <c r="HL209" s="7"/>
      <c r="HM209" s="9"/>
      <c r="HN209" s="9"/>
      <c r="HO209" s="7"/>
      <c r="HP209" s="7"/>
      <c r="HQ209" s="7"/>
      <c r="HR209" s="7"/>
      <c r="HS209" s="7"/>
      <c r="HT209" s="8"/>
      <c r="HU209" s="7"/>
      <c r="HV209" s="7"/>
      <c r="HW209" s="7"/>
      <c r="HX209" s="7"/>
      <c r="HY209" s="7"/>
      <c r="HZ209" s="7"/>
      <c r="IA209" s="7"/>
      <c r="IB209" s="7"/>
    </row>
    <row r="210" spans="1:236" s="5" customFormat="1" ht="12.75">
      <c r="A210"/>
      <c r="B210"/>
      <c r="C210"/>
      <c r="D210"/>
      <c r="E210"/>
      <c r="F210"/>
      <c r="G210"/>
      <c r="H210"/>
      <c r="I210"/>
      <c r="J210" s="43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s="2"/>
      <c r="CD210"/>
      <c r="CE210"/>
      <c r="CF210"/>
      <c r="CG210" s="3"/>
      <c r="CH210" s="3"/>
      <c r="CI210" s="4"/>
      <c r="CJ210"/>
      <c r="CK210"/>
      <c r="CL210"/>
      <c r="CM210"/>
      <c r="CN210"/>
      <c r="CO210"/>
      <c r="CP210"/>
      <c r="CQ210"/>
      <c r="CR210"/>
      <c r="CX210"/>
      <c r="CY210"/>
      <c r="DE210" s="3"/>
      <c r="DF210" s="3"/>
      <c r="EG210" s="6"/>
      <c r="EH210" s="6"/>
      <c r="EN210" s="6"/>
      <c r="EO210" s="6"/>
      <c r="EU210" s="6"/>
      <c r="EV210" s="6"/>
      <c r="FB210" s="6"/>
      <c r="FC210" s="6"/>
      <c r="FI210" s="10"/>
      <c r="FJ210" s="10"/>
      <c r="FK210" s="10"/>
      <c r="FL210" s="10"/>
      <c r="FM210" s="10"/>
      <c r="FN210" s="10"/>
      <c r="FO210" s="10"/>
      <c r="FP210" s="8"/>
      <c r="FV210" s="8"/>
      <c r="FW210" s="7"/>
      <c r="FX210" s="7"/>
      <c r="FY210" s="7"/>
      <c r="FZ210" s="7"/>
      <c r="GA210" s="7"/>
      <c r="GB210" s="7"/>
      <c r="GC210" s="7"/>
      <c r="GD210" s="7"/>
      <c r="GE210" s="7"/>
      <c r="GF210" s="7"/>
      <c r="GG210" s="7"/>
      <c r="GH210" s="7"/>
      <c r="GI210" s="7"/>
      <c r="GJ210" s="7"/>
      <c r="GK210" s="7"/>
      <c r="GL210" s="7"/>
      <c r="GM210" s="7"/>
      <c r="GN210" s="7"/>
      <c r="GO210" s="7"/>
      <c r="GP210" s="7"/>
      <c r="GQ210" s="7"/>
      <c r="GR210" s="7"/>
      <c r="GS210" s="7"/>
      <c r="GT210" s="7"/>
      <c r="GU210" s="7"/>
      <c r="GV210" s="7"/>
      <c r="GW210" s="7"/>
      <c r="GX210" s="7"/>
      <c r="GY210" s="7"/>
      <c r="GZ210" s="7"/>
      <c r="HA210" s="7"/>
      <c r="HB210" s="7"/>
      <c r="HC210" s="7"/>
      <c r="HD210" s="7"/>
      <c r="HE210" s="7"/>
      <c r="HF210" s="9"/>
      <c r="HG210" s="9"/>
      <c r="HH210" s="7"/>
      <c r="HI210" s="7"/>
      <c r="HJ210" s="7"/>
      <c r="HK210" s="7"/>
      <c r="HL210" s="7"/>
      <c r="HM210" s="9"/>
      <c r="HN210" s="9"/>
      <c r="HO210" s="7"/>
      <c r="HP210" s="7"/>
      <c r="HQ210" s="7"/>
      <c r="HR210" s="7"/>
      <c r="HS210" s="7"/>
      <c r="HT210" s="8"/>
      <c r="HU210" s="7"/>
      <c r="HV210" s="7"/>
      <c r="HW210" s="7"/>
      <c r="HX210" s="7"/>
      <c r="HY210" s="7"/>
      <c r="HZ210" s="7"/>
      <c r="IA210" s="7"/>
      <c r="IB210" s="7"/>
    </row>
    <row r="211" spans="1:236" s="5" customFormat="1" ht="12.75">
      <c r="A211"/>
      <c r="B211"/>
      <c r="C211"/>
      <c r="D211"/>
      <c r="E211"/>
      <c r="F211"/>
      <c r="G211"/>
      <c r="H211"/>
      <c r="I211"/>
      <c r="J211" s="430"/>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s="2"/>
      <c r="CD211"/>
      <c r="CE211"/>
      <c r="CF211"/>
      <c r="CG211" s="3"/>
      <c r="CH211" s="3"/>
      <c r="CI211" s="4"/>
      <c r="CJ211"/>
      <c r="CK211"/>
      <c r="CL211"/>
      <c r="CM211"/>
      <c r="CN211"/>
      <c r="CO211"/>
      <c r="CP211"/>
      <c r="CQ211"/>
      <c r="CR211"/>
      <c r="CX211"/>
      <c r="CY211"/>
      <c r="DE211" s="3"/>
      <c r="DF211" s="3"/>
      <c r="EG211" s="6"/>
      <c r="EH211" s="6"/>
      <c r="EN211" s="6"/>
      <c r="EO211" s="6"/>
      <c r="EU211" s="6"/>
      <c r="EV211" s="6"/>
      <c r="FB211" s="6"/>
      <c r="FC211" s="6"/>
      <c r="FI211" s="10"/>
      <c r="FJ211" s="10"/>
      <c r="FK211" s="10"/>
      <c r="FL211" s="10"/>
      <c r="FM211" s="10"/>
      <c r="FN211" s="10"/>
      <c r="FO211" s="10"/>
      <c r="FP211" s="8"/>
      <c r="FV211" s="8"/>
      <c r="FW211" s="7"/>
      <c r="FX211" s="7"/>
      <c r="FY211" s="7"/>
      <c r="FZ211" s="7"/>
      <c r="GA211" s="7"/>
      <c r="GB211" s="7"/>
      <c r="GC211" s="7"/>
      <c r="GD211" s="7"/>
      <c r="GE211" s="7"/>
      <c r="GF211" s="7"/>
      <c r="GG211" s="7"/>
      <c r="GH211" s="7"/>
      <c r="GI211" s="7"/>
      <c r="GJ211" s="7"/>
      <c r="GK211" s="7"/>
      <c r="GL211" s="7"/>
      <c r="GM211" s="7"/>
      <c r="GN211" s="7"/>
      <c r="GO211" s="7"/>
      <c r="GP211" s="7"/>
      <c r="GQ211" s="7"/>
      <c r="GR211" s="7"/>
      <c r="GS211" s="7"/>
      <c r="GT211" s="7"/>
      <c r="GU211" s="7"/>
      <c r="GV211" s="7"/>
      <c r="GW211" s="7"/>
      <c r="GX211" s="7"/>
      <c r="GY211" s="7"/>
      <c r="GZ211" s="7"/>
      <c r="HA211" s="7"/>
      <c r="HB211" s="7"/>
      <c r="HC211" s="7"/>
      <c r="HD211" s="7"/>
      <c r="HE211" s="7"/>
      <c r="HF211" s="9"/>
      <c r="HG211" s="9"/>
      <c r="HH211" s="7"/>
      <c r="HI211" s="7"/>
      <c r="HJ211" s="7"/>
      <c r="HK211" s="7"/>
      <c r="HL211" s="7"/>
      <c r="HM211" s="9"/>
      <c r="HN211" s="9"/>
      <c r="HO211" s="7"/>
      <c r="HP211" s="7"/>
      <c r="HQ211" s="7"/>
      <c r="HR211" s="7"/>
      <c r="HS211" s="7"/>
      <c r="HT211" s="8"/>
      <c r="HU211" s="7"/>
      <c r="HV211" s="7"/>
      <c r="HW211" s="7"/>
      <c r="HX211" s="7"/>
      <c r="HY211" s="7"/>
      <c r="HZ211" s="7"/>
      <c r="IA211" s="7"/>
      <c r="IB211" s="7"/>
    </row>
    <row r="212" spans="1:236" s="5" customFormat="1" ht="12.75">
      <c r="A212"/>
      <c r="B212"/>
      <c r="C212"/>
      <c r="D212"/>
      <c r="E212"/>
      <c r="F212"/>
      <c r="G212"/>
      <c r="H212"/>
      <c r="I212"/>
      <c r="J212" s="430"/>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s="2"/>
      <c r="CD212"/>
      <c r="CE212"/>
      <c r="CF212"/>
      <c r="CG212" s="3"/>
      <c r="CH212" s="3"/>
      <c r="CI212" s="4"/>
      <c r="CJ212"/>
      <c r="CK212"/>
      <c r="CL212"/>
      <c r="CM212"/>
      <c r="CN212"/>
      <c r="CO212"/>
      <c r="CP212"/>
      <c r="CQ212"/>
      <c r="CR212"/>
      <c r="CX212"/>
      <c r="CY212"/>
      <c r="DE212" s="3"/>
      <c r="DF212" s="3"/>
      <c r="EG212" s="6"/>
      <c r="EH212" s="6"/>
      <c r="EN212" s="6"/>
      <c r="EO212" s="6"/>
      <c r="EU212" s="6"/>
      <c r="EV212" s="6"/>
      <c r="FB212" s="6"/>
      <c r="FC212" s="6"/>
      <c r="FI212" s="10"/>
      <c r="FJ212" s="10"/>
      <c r="FK212" s="10"/>
      <c r="FL212" s="10"/>
      <c r="FM212" s="10"/>
      <c r="FN212" s="10"/>
      <c r="FO212" s="10"/>
      <c r="FP212" s="8"/>
      <c r="FV212" s="8"/>
      <c r="FW212" s="7"/>
      <c r="FX212" s="7"/>
      <c r="FY212" s="7"/>
      <c r="FZ212" s="7"/>
      <c r="GA212" s="7"/>
      <c r="GB212" s="7"/>
      <c r="GC212" s="7"/>
      <c r="GD212" s="7"/>
      <c r="GE212" s="7"/>
      <c r="GF212" s="7"/>
      <c r="GG212" s="7"/>
      <c r="GH212" s="7"/>
      <c r="GI212" s="7"/>
      <c r="GJ212" s="7"/>
      <c r="GK212" s="7"/>
      <c r="GL212" s="7"/>
      <c r="GM212" s="7"/>
      <c r="GN212" s="7"/>
      <c r="GO212" s="7"/>
      <c r="GP212" s="7"/>
      <c r="GQ212" s="7"/>
      <c r="GR212" s="7"/>
      <c r="GS212" s="7"/>
      <c r="GT212" s="7"/>
      <c r="GU212" s="7"/>
      <c r="GV212" s="7"/>
      <c r="GW212" s="7"/>
      <c r="GX212" s="7"/>
      <c r="GY212" s="7"/>
      <c r="GZ212" s="7"/>
      <c r="HA212" s="7"/>
      <c r="HB212" s="7"/>
      <c r="HC212" s="7"/>
      <c r="HD212" s="7"/>
      <c r="HE212" s="7"/>
      <c r="HF212" s="9"/>
      <c r="HG212" s="9"/>
      <c r="HH212" s="7"/>
      <c r="HI212" s="7"/>
      <c r="HJ212" s="7"/>
      <c r="HK212" s="7"/>
      <c r="HL212" s="7"/>
      <c r="HM212" s="9"/>
      <c r="HN212" s="9"/>
      <c r="HO212" s="7"/>
      <c r="HP212" s="7"/>
      <c r="HQ212" s="7"/>
      <c r="HR212" s="7"/>
      <c r="HS212" s="7"/>
      <c r="HT212" s="8"/>
      <c r="HU212" s="7"/>
      <c r="HV212" s="7"/>
      <c r="HW212" s="7"/>
      <c r="HX212" s="7"/>
      <c r="HY212" s="7"/>
      <c r="HZ212" s="7"/>
      <c r="IA212" s="7"/>
      <c r="IB212" s="7"/>
    </row>
    <row r="213" spans="1:236" s="5" customFormat="1" ht="12.75">
      <c r="A213"/>
      <c r="B213"/>
      <c r="C213"/>
      <c r="D213"/>
      <c r="E213"/>
      <c r="F213"/>
      <c r="G213"/>
      <c r="H213"/>
      <c r="I213"/>
      <c r="J213" s="430"/>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s="2"/>
      <c r="CD213"/>
      <c r="CE213"/>
      <c r="CF213"/>
      <c r="CG213" s="3"/>
      <c r="CH213" s="3"/>
      <c r="CI213" s="4"/>
      <c r="CJ213"/>
      <c r="CK213"/>
      <c r="CL213"/>
      <c r="CM213"/>
      <c r="CN213"/>
      <c r="CO213"/>
      <c r="CP213"/>
      <c r="CQ213"/>
      <c r="CR213"/>
      <c r="CX213"/>
      <c r="CY213"/>
      <c r="DE213" s="3"/>
      <c r="DF213" s="3"/>
      <c r="EG213" s="6"/>
      <c r="EH213" s="6"/>
      <c r="EN213" s="6"/>
      <c r="EO213" s="6"/>
      <c r="EU213" s="6"/>
      <c r="EV213" s="6"/>
      <c r="FB213" s="6"/>
      <c r="FC213" s="6"/>
      <c r="FI213" s="10"/>
      <c r="FJ213" s="10"/>
      <c r="FK213" s="10"/>
      <c r="FL213" s="10"/>
      <c r="FM213" s="10"/>
      <c r="FN213" s="10"/>
      <c r="FO213" s="10"/>
      <c r="FP213" s="8"/>
      <c r="FV213" s="8"/>
      <c r="FW213" s="7"/>
      <c r="FX213" s="7"/>
      <c r="FY213" s="7"/>
      <c r="FZ213" s="7"/>
      <c r="GA213" s="7"/>
      <c r="GB213" s="7"/>
      <c r="GC213" s="7"/>
      <c r="GD213" s="7"/>
      <c r="GE213" s="7"/>
      <c r="GF213" s="7"/>
      <c r="GG213" s="7"/>
      <c r="GH213" s="7"/>
      <c r="GI213" s="7"/>
      <c r="GJ213" s="7"/>
      <c r="GK213" s="7"/>
      <c r="GL213" s="7"/>
      <c r="GM213" s="7"/>
      <c r="GN213" s="7"/>
      <c r="GO213" s="7"/>
      <c r="GP213" s="7"/>
      <c r="GQ213" s="7"/>
      <c r="GR213" s="7"/>
      <c r="GS213" s="7"/>
      <c r="GT213" s="7"/>
      <c r="GU213" s="7"/>
      <c r="GV213" s="7"/>
      <c r="GW213" s="7"/>
      <c r="GX213" s="7"/>
      <c r="GY213" s="7"/>
      <c r="GZ213" s="7"/>
      <c r="HA213" s="7"/>
      <c r="HB213" s="7"/>
      <c r="HC213" s="7"/>
      <c r="HD213" s="7"/>
      <c r="HE213" s="7"/>
      <c r="HF213" s="9"/>
      <c r="HG213" s="9"/>
      <c r="HH213" s="7"/>
      <c r="HI213" s="7"/>
      <c r="HJ213" s="7"/>
      <c r="HK213" s="7"/>
      <c r="HL213" s="7"/>
      <c r="HM213" s="9"/>
      <c r="HN213" s="9"/>
      <c r="HO213" s="7"/>
      <c r="HP213" s="7"/>
      <c r="HQ213" s="7"/>
      <c r="HR213" s="7"/>
      <c r="HS213" s="7"/>
      <c r="HT213" s="8"/>
      <c r="HU213" s="7"/>
      <c r="HV213" s="7"/>
      <c r="HW213" s="7"/>
      <c r="HX213" s="7"/>
      <c r="HY213" s="7"/>
      <c r="HZ213" s="7"/>
      <c r="IA213" s="7"/>
      <c r="IB213" s="7"/>
    </row>
    <row r="214" spans="1:236" s="5" customFormat="1" ht="12.75">
      <c r="A214"/>
      <c r="B214"/>
      <c r="C214"/>
      <c r="D214"/>
      <c r="E214"/>
      <c r="F214"/>
      <c r="G214"/>
      <c r="H214"/>
      <c r="I214"/>
      <c r="J214" s="430"/>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s="2"/>
      <c r="CD214"/>
      <c r="CE214"/>
      <c r="CF214"/>
      <c r="CG214" s="3"/>
      <c r="CH214" s="3"/>
      <c r="CI214" s="4"/>
      <c r="CJ214"/>
      <c r="CK214"/>
      <c r="CL214"/>
      <c r="CM214"/>
      <c r="CN214"/>
      <c r="CO214"/>
      <c r="CP214"/>
      <c r="CQ214"/>
      <c r="CR214"/>
      <c r="CX214"/>
      <c r="CY214"/>
      <c r="DE214" s="3"/>
      <c r="DF214" s="3"/>
      <c r="EG214" s="6"/>
      <c r="EH214" s="6"/>
      <c r="EN214" s="6"/>
      <c r="EO214" s="6"/>
      <c r="EU214" s="6"/>
      <c r="EV214" s="6"/>
      <c r="FB214" s="6"/>
      <c r="FC214" s="6"/>
      <c r="FI214" s="10"/>
      <c r="FJ214" s="10"/>
      <c r="FK214" s="10"/>
      <c r="FL214" s="10"/>
      <c r="FM214" s="10"/>
      <c r="FN214" s="10"/>
      <c r="FO214" s="10"/>
      <c r="FP214" s="8"/>
      <c r="FV214" s="8"/>
      <c r="FW214" s="7"/>
      <c r="FX214" s="7"/>
      <c r="FY214" s="7"/>
      <c r="FZ214" s="7"/>
      <c r="GA214" s="7"/>
      <c r="GB214" s="7"/>
      <c r="GC214" s="7"/>
      <c r="GD214" s="7"/>
      <c r="GE214" s="7"/>
      <c r="GF214" s="7"/>
      <c r="GG214" s="7"/>
      <c r="GH214" s="7"/>
      <c r="GI214" s="7"/>
      <c r="GJ214" s="7"/>
      <c r="GK214" s="7"/>
      <c r="GL214" s="7"/>
      <c r="GM214" s="7"/>
      <c r="GN214" s="7"/>
      <c r="GO214" s="7"/>
      <c r="GP214" s="7"/>
      <c r="GQ214" s="7"/>
      <c r="GR214" s="7"/>
      <c r="GS214" s="7"/>
      <c r="GT214" s="7"/>
      <c r="GU214" s="7"/>
      <c r="GV214" s="7"/>
      <c r="GW214" s="7"/>
      <c r="GX214" s="7"/>
      <c r="GY214" s="7"/>
      <c r="GZ214" s="7"/>
      <c r="HA214" s="7"/>
      <c r="HB214" s="7"/>
      <c r="HC214" s="7"/>
      <c r="HD214" s="7"/>
      <c r="HE214" s="7"/>
      <c r="HF214" s="9"/>
      <c r="HG214" s="9"/>
      <c r="HH214" s="7"/>
      <c r="HI214" s="7"/>
      <c r="HJ214" s="7"/>
      <c r="HK214" s="7"/>
      <c r="HL214" s="7"/>
      <c r="HM214" s="9"/>
      <c r="HN214" s="9"/>
      <c r="HO214" s="7"/>
      <c r="HP214" s="7"/>
      <c r="HQ214" s="7"/>
      <c r="HR214" s="7"/>
      <c r="HS214" s="7"/>
      <c r="HT214" s="8"/>
      <c r="HU214" s="7"/>
      <c r="HV214" s="7"/>
      <c r="HW214" s="7"/>
      <c r="HX214" s="7"/>
      <c r="HY214" s="7"/>
      <c r="HZ214" s="7"/>
      <c r="IA214" s="7"/>
      <c r="IB214" s="7"/>
    </row>
    <row r="215" spans="1:236" s="5" customFormat="1" ht="12.75">
      <c r="A215"/>
      <c r="B215"/>
      <c r="C215"/>
      <c r="D215"/>
      <c r="E215"/>
      <c r="F215"/>
      <c r="G215"/>
      <c r="H215"/>
      <c r="I215"/>
      <c r="J215" s="430"/>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s="2"/>
      <c r="CD215"/>
      <c r="CE215"/>
      <c r="CF215"/>
      <c r="CG215" s="3"/>
      <c r="CH215" s="3"/>
      <c r="CI215" s="4"/>
      <c r="CJ215"/>
      <c r="CK215"/>
      <c r="CL215"/>
      <c r="CM215"/>
      <c r="CN215"/>
      <c r="CO215"/>
      <c r="CP215"/>
      <c r="CQ215"/>
      <c r="CR215"/>
      <c r="CX215"/>
      <c r="CY215"/>
      <c r="DE215" s="3"/>
      <c r="DF215" s="3"/>
      <c r="EG215" s="6"/>
      <c r="EH215" s="6"/>
      <c r="EN215" s="6"/>
      <c r="EO215" s="6"/>
      <c r="EU215" s="6"/>
      <c r="EV215" s="6"/>
      <c r="FB215" s="6"/>
      <c r="FC215" s="6"/>
      <c r="FI215" s="10"/>
      <c r="FJ215" s="10"/>
      <c r="FK215" s="10"/>
      <c r="FL215" s="10"/>
      <c r="FM215" s="10"/>
      <c r="FN215" s="10"/>
      <c r="FO215" s="10"/>
      <c r="FP215" s="8"/>
      <c r="FV215" s="8"/>
      <c r="FW215" s="7"/>
      <c r="FX215" s="7"/>
      <c r="FY215" s="7"/>
      <c r="FZ215" s="7"/>
      <c r="GA215" s="7"/>
      <c r="GB215" s="7"/>
      <c r="GC215" s="7"/>
      <c r="GD215" s="7"/>
      <c r="GE215" s="7"/>
      <c r="GF215" s="7"/>
      <c r="GG215" s="7"/>
      <c r="GH215" s="7"/>
      <c r="GI215" s="7"/>
      <c r="GJ215" s="7"/>
      <c r="GK215" s="7"/>
      <c r="GL215" s="7"/>
      <c r="GM215" s="7"/>
      <c r="GN215" s="7"/>
      <c r="GO215" s="7"/>
      <c r="GP215" s="7"/>
      <c r="GQ215" s="7"/>
      <c r="GR215" s="7"/>
      <c r="GS215" s="7"/>
      <c r="GT215" s="7"/>
      <c r="GU215" s="7"/>
      <c r="GV215" s="7"/>
      <c r="GW215" s="7"/>
      <c r="GX215" s="7"/>
      <c r="GY215" s="7"/>
      <c r="GZ215" s="7"/>
      <c r="HA215" s="7"/>
      <c r="HB215" s="7"/>
      <c r="HC215" s="7"/>
      <c r="HD215" s="7"/>
      <c r="HE215" s="7"/>
      <c r="HF215" s="9"/>
      <c r="HG215" s="9"/>
      <c r="HH215" s="7"/>
      <c r="HI215" s="7"/>
      <c r="HJ215" s="7"/>
      <c r="HK215" s="7"/>
      <c r="HL215" s="7"/>
      <c r="HM215" s="9"/>
      <c r="HN215" s="9"/>
      <c r="HO215" s="7"/>
      <c r="HP215" s="7"/>
      <c r="HQ215" s="7"/>
      <c r="HR215" s="7"/>
      <c r="HS215" s="7"/>
      <c r="HT215" s="8"/>
      <c r="HU215" s="7"/>
      <c r="HV215" s="7"/>
      <c r="HW215" s="7"/>
      <c r="HX215" s="7"/>
      <c r="HY215" s="7"/>
      <c r="HZ215" s="7"/>
      <c r="IA215" s="7"/>
      <c r="IB215" s="7"/>
    </row>
    <row r="216" spans="1:236" s="5" customFormat="1" ht="12.75">
      <c r="A216"/>
      <c r="B216"/>
      <c r="C216"/>
      <c r="D216"/>
      <c r="E216"/>
      <c r="F216"/>
      <c r="G216"/>
      <c r="H216"/>
      <c r="I216"/>
      <c r="J216" s="430"/>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s="2"/>
      <c r="CD216"/>
      <c r="CE216"/>
      <c r="CF216"/>
      <c r="CG216" s="3"/>
      <c r="CH216" s="3"/>
      <c r="CI216" s="4"/>
      <c r="CJ216"/>
      <c r="CK216"/>
      <c r="CL216"/>
      <c r="CM216"/>
      <c r="CN216"/>
      <c r="CO216"/>
      <c r="CP216"/>
      <c r="CQ216"/>
      <c r="CR216"/>
      <c r="CX216"/>
      <c r="CY216"/>
      <c r="DE216" s="3"/>
      <c r="DF216" s="3"/>
      <c r="EG216" s="6"/>
      <c r="EH216" s="6"/>
      <c r="EN216" s="6"/>
      <c r="EO216" s="6"/>
      <c r="EU216" s="6"/>
      <c r="EV216" s="6"/>
      <c r="FB216" s="6"/>
      <c r="FC216" s="6"/>
      <c r="FI216" s="10"/>
      <c r="FJ216" s="10"/>
      <c r="FK216" s="10"/>
      <c r="FL216" s="10"/>
      <c r="FM216" s="10"/>
      <c r="FN216" s="10"/>
      <c r="FO216" s="10"/>
      <c r="FP216" s="8"/>
      <c r="FV216" s="8"/>
      <c r="FW216" s="7"/>
      <c r="FX216" s="7"/>
      <c r="FY216" s="7"/>
      <c r="FZ216" s="7"/>
      <c r="GA216" s="7"/>
      <c r="GB216" s="7"/>
      <c r="GC216" s="7"/>
      <c r="GD216" s="7"/>
      <c r="GE216" s="7"/>
      <c r="GF216" s="7"/>
      <c r="GG216" s="7"/>
      <c r="GH216" s="7"/>
      <c r="GI216" s="7"/>
      <c r="GJ216" s="7"/>
      <c r="GK216" s="7"/>
      <c r="GL216" s="7"/>
      <c r="GM216" s="7"/>
      <c r="GN216" s="7"/>
      <c r="GO216" s="7"/>
      <c r="GP216" s="7"/>
      <c r="GQ216" s="7"/>
      <c r="GR216" s="7"/>
      <c r="GS216" s="7"/>
      <c r="GT216" s="7"/>
      <c r="GU216" s="7"/>
      <c r="GV216" s="7"/>
      <c r="GW216" s="7"/>
      <c r="GX216" s="7"/>
      <c r="GY216" s="7"/>
      <c r="GZ216" s="7"/>
      <c r="HA216" s="7"/>
      <c r="HB216" s="7"/>
      <c r="HC216" s="7"/>
      <c r="HD216" s="7"/>
      <c r="HE216" s="7"/>
      <c r="HF216" s="9"/>
      <c r="HG216" s="9"/>
      <c r="HH216" s="7"/>
      <c r="HI216" s="7"/>
      <c r="HJ216" s="7"/>
      <c r="HK216" s="7"/>
      <c r="HL216" s="7"/>
      <c r="HM216" s="9"/>
      <c r="HN216" s="9"/>
      <c r="HO216" s="7"/>
      <c r="HP216" s="7"/>
      <c r="HQ216" s="7"/>
      <c r="HR216" s="7"/>
      <c r="HS216" s="7"/>
      <c r="HT216" s="8"/>
      <c r="HU216" s="7"/>
      <c r="HV216" s="7"/>
      <c r="HW216" s="7"/>
      <c r="HX216" s="7"/>
      <c r="HY216" s="7"/>
      <c r="HZ216" s="7"/>
      <c r="IA216" s="7"/>
      <c r="IB216" s="7"/>
    </row>
    <row r="217" spans="1:236" s="5" customFormat="1" ht="12.75">
      <c r="A217"/>
      <c r="B217"/>
      <c r="C217"/>
      <c r="D217"/>
      <c r="E217"/>
      <c r="F217"/>
      <c r="G217"/>
      <c r="H217"/>
      <c r="I217"/>
      <c r="J217" s="430"/>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s="2"/>
      <c r="CD217"/>
      <c r="CE217"/>
      <c r="CF217"/>
      <c r="CG217" s="3"/>
      <c r="CH217" s="3"/>
      <c r="CI217" s="4"/>
      <c r="CJ217"/>
      <c r="CK217"/>
      <c r="CL217"/>
      <c r="CM217"/>
      <c r="CN217"/>
      <c r="CO217"/>
      <c r="CP217"/>
      <c r="CQ217"/>
      <c r="CR217"/>
      <c r="CX217"/>
      <c r="CY217"/>
      <c r="DE217" s="3"/>
      <c r="DF217" s="3"/>
      <c r="EG217" s="6"/>
      <c r="EH217" s="6"/>
      <c r="EN217" s="6"/>
      <c r="EO217" s="6"/>
      <c r="EU217" s="6"/>
      <c r="EV217" s="6"/>
      <c r="FB217" s="6"/>
      <c r="FC217" s="6"/>
      <c r="FI217" s="10"/>
      <c r="FJ217" s="10"/>
      <c r="FK217" s="10"/>
      <c r="FL217" s="10"/>
      <c r="FM217" s="10"/>
      <c r="FN217" s="10"/>
      <c r="FO217" s="10"/>
      <c r="FP217" s="8"/>
      <c r="FV217" s="8"/>
      <c r="FW217" s="7"/>
      <c r="FX217" s="7"/>
      <c r="FY217" s="7"/>
      <c r="FZ217" s="7"/>
      <c r="GA217" s="7"/>
      <c r="GB217" s="7"/>
      <c r="GC217" s="7"/>
      <c r="GD217" s="7"/>
      <c r="GE217" s="7"/>
      <c r="GF217" s="7"/>
      <c r="GG217" s="7"/>
      <c r="GH217" s="7"/>
      <c r="GI217" s="7"/>
      <c r="GJ217" s="7"/>
      <c r="GK217" s="7"/>
      <c r="GL217" s="7"/>
      <c r="GM217" s="7"/>
      <c r="GN217" s="7"/>
      <c r="GO217" s="7"/>
      <c r="GP217" s="7"/>
      <c r="GQ217" s="7"/>
      <c r="GR217" s="7"/>
      <c r="GS217" s="7"/>
      <c r="GT217" s="7"/>
      <c r="GU217" s="7"/>
      <c r="GV217" s="7"/>
      <c r="GW217" s="7"/>
      <c r="GX217" s="7"/>
      <c r="GY217" s="7"/>
      <c r="GZ217" s="7"/>
      <c r="HA217" s="7"/>
      <c r="HB217" s="7"/>
      <c r="HC217" s="7"/>
      <c r="HD217" s="7"/>
      <c r="HE217" s="7"/>
      <c r="HF217" s="9"/>
      <c r="HG217" s="9"/>
      <c r="HH217" s="7"/>
      <c r="HI217" s="7"/>
      <c r="HJ217" s="7"/>
      <c r="HK217" s="7"/>
      <c r="HL217" s="7"/>
      <c r="HM217" s="9"/>
      <c r="HN217" s="9"/>
      <c r="HO217" s="7"/>
      <c r="HP217" s="7"/>
      <c r="HQ217" s="7"/>
      <c r="HR217" s="7"/>
      <c r="HS217" s="7"/>
      <c r="HT217" s="8"/>
      <c r="HU217" s="7"/>
      <c r="HV217" s="7"/>
      <c r="HW217" s="7"/>
      <c r="HX217" s="7"/>
      <c r="HY217" s="7"/>
      <c r="HZ217" s="7"/>
      <c r="IA217" s="7"/>
      <c r="IB217" s="7"/>
    </row>
    <row r="218" spans="1:236" s="5" customFormat="1" ht="12.75">
      <c r="A218"/>
      <c r="B218"/>
      <c r="C218"/>
      <c r="D218"/>
      <c r="E218"/>
      <c r="F218"/>
      <c r="G218"/>
      <c r="H218"/>
      <c r="I218"/>
      <c r="J218" s="430"/>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s="2"/>
      <c r="CD218"/>
      <c r="CE218"/>
      <c r="CF218"/>
      <c r="CG218" s="3"/>
      <c r="CH218" s="3"/>
      <c r="CI218" s="4"/>
      <c r="CJ218"/>
      <c r="CK218"/>
      <c r="CL218"/>
      <c r="CM218"/>
      <c r="CN218"/>
      <c r="CO218"/>
      <c r="CP218"/>
      <c r="CQ218"/>
      <c r="CR218"/>
      <c r="CX218"/>
      <c r="CY218"/>
      <c r="DE218" s="3"/>
      <c r="DF218" s="3"/>
      <c r="EG218" s="6"/>
      <c r="EH218" s="6"/>
      <c r="EN218" s="6"/>
      <c r="EO218" s="6"/>
      <c r="EU218" s="6"/>
      <c r="EV218" s="6"/>
      <c r="FB218" s="6"/>
      <c r="FC218" s="6"/>
      <c r="FI218" s="10"/>
      <c r="FJ218" s="10"/>
      <c r="FK218" s="10"/>
      <c r="FL218" s="10"/>
      <c r="FM218" s="10"/>
      <c r="FN218" s="10"/>
      <c r="FO218" s="10"/>
      <c r="FP218" s="8"/>
      <c r="FV218" s="8"/>
      <c r="FW218" s="7"/>
      <c r="FX218" s="7"/>
      <c r="FY218" s="7"/>
      <c r="FZ218" s="7"/>
      <c r="GA218" s="7"/>
      <c r="GB218" s="7"/>
      <c r="GC218" s="7"/>
      <c r="GD218" s="7"/>
      <c r="GE218" s="7"/>
      <c r="GF218" s="7"/>
      <c r="GG218" s="7"/>
      <c r="GH218" s="7"/>
      <c r="GI218" s="7"/>
      <c r="GJ218" s="7"/>
      <c r="GK218" s="7"/>
      <c r="GL218" s="7"/>
      <c r="GM218" s="7"/>
      <c r="GN218" s="7"/>
      <c r="GO218" s="7"/>
      <c r="GP218" s="7"/>
      <c r="GQ218" s="7"/>
      <c r="GR218" s="7"/>
      <c r="GS218" s="7"/>
      <c r="GT218" s="7"/>
      <c r="GU218" s="7"/>
      <c r="GV218" s="7"/>
      <c r="GW218" s="7"/>
      <c r="GX218" s="7"/>
      <c r="GY218" s="7"/>
      <c r="GZ218" s="7"/>
      <c r="HA218" s="7"/>
      <c r="HB218" s="7"/>
      <c r="HC218" s="7"/>
      <c r="HD218" s="7"/>
      <c r="HE218" s="7"/>
      <c r="HF218" s="9"/>
      <c r="HG218" s="9"/>
      <c r="HH218" s="7"/>
      <c r="HI218" s="7"/>
      <c r="HJ218" s="7"/>
      <c r="HK218" s="7"/>
      <c r="HL218" s="7"/>
      <c r="HM218" s="9"/>
      <c r="HN218" s="9"/>
      <c r="HO218" s="7"/>
      <c r="HP218" s="7"/>
      <c r="HQ218" s="7"/>
      <c r="HR218" s="7"/>
      <c r="HS218" s="7"/>
      <c r="HT218" s="8"/>
      <c r="HU218" s="7"/>
      <c r="HV218" s="7"/>
      <c r="HW218" s="7"/>
      <c r="HX218" s="7"/>
      <c r="HY218" s="7"/>
      <c r="HZ218" s="7"/>
      <c r="IA218" s="7"/>
      <c r="IB218" s="7"/>
    </row>
    <row r="219" spans="1:236" s="5" customFormat="1" ht="12.75">
      <c r="A219"/>
      <c r="B219"/>
      <c r="C219"/>
      <c r="D219"/>
      <c r="E219"/>
      <c r="F219"/>
      <c r="G219"/>
      <c r="H219"/>
      <c r="I219"/>
      <c r="J219" s="430"/>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s="2"/>
      <c r="CD219"/>
      <c r="CE219"/>
      <c r="CF219"/>
      <c r="CG219" s="3"/>
      <c r="CH219" s="3"/>
      <c r="CI219" s="4"/>
      <c r="CJ219"/>
      <c r="CK219"/>
      <c r="CL219"/>
      <c r="CM219"/>
      <c r="CN219"/>
      <c r="CO219"/>
      <c r="CP219"/>
      <c r="CQ219"/>
      <c r="CR219"/>
      <c r="CX219"/>
      <c r="CY219"/>
      <c r="DE219" s="3"/>
      <c r="DF219" s="3"/>
      <c r="EG219" s="6"/>
      <c r="EH219" s="6"/>
      <c r="EN219" s="6"/>
      <c r="EO219" s="6"/>
      <c r="EU219" s="6"/>
      <c r="EV219" s="6"/>
      <c r="FB219" s="6"/>
      <c r="FC219" s="6"/>
      <c r="FI219" s="10"/>
      <c r="FJ219" s="10"/>
      <c r="FK219" s="10"/>
      <c r="FL219" s="10"/>
      <c r="FM219" s="10"/>
      <c r="FN219" s="10"/>
      <c r="FO219" s="10"/>
      <c r="FP219" s="8"/>
      <c r="FV219" s="8"/>
      <c r="FW219" s="7"/>
      <c r="FX219" s="7"/>
      <c r="FY219" s="7"/>
      <c r="FZ219" s="7"/>
      <c r="GA219" s="7"/>
      <c r="GB219" s="7"/>
      <c r="GC219" s="7"/>
      <c r="GD219" s="7"/>
      <c r="GE219" s="7"/>
      <c r="GF219" s="7"/>
      <c r="GG219" s="7"/>
      <c r="GH219" s="7"/>
      <c r="GI219" s="7"/>
      <c r="GJ219" s="7"/>
      <c r="GK219" s="7"/>
      <c r="GL219" s="7"/>
      <c r="GM219" s="7"/>
      <c r="GN219" s="7"/>
      <c r="GO219" s="7"/>
      <c r="GP219" s="7"/>
      <c r="GQ219" s="7"/>
      <c r="GR219" s="7"/>
      <c r="GS219" s="7"/>
      <c r="GT219" s="7"/>
      <c r="GU219" s="7"/>
      <c r="GV219" s="7"/>
      <c r="GW219" s="7"/>
      <c r="GX219" s="7"/>
      <c r="GY219" s="7"/>
      <c r="GZ219" s="7"/>
      <c r="HA219" s="7"/>
      <c r="HB219" s="7"/>
      <c r="HC219" s="7"/>
      <c r="HD219" s="7"/>
      <c r="HE219" s="7"/>
      <c r="HF219" s="9"/>
      <c r="HG219" s="9"/>
      <c r="HH219" s="7"/>
      <c r="HI219" s="7"/>
      <c r="HJ219" s="7"/>
      <c r="HK219" s="7"/>
      <c r="HL219" s="7"/>
      <c r="HM219" s="9"/>
      <c r="HN219" s="9"/>
      <c r="HO219" s="7"/>
      <c r="HP219" s="7"/>
      <c r="HQ219" s="7"/>
      <c r="HR219" s="7"/>
      <c r="HS219" s="7"/>
      <c r="HT219" s="8"/>
      <c r="HU219" s="7"/>
      <c r="HV219" s="7"/>
      <c r="HW219" s="7"/>
      <c r="HX219" s="7"/>
      <c r="HY219" s="7"/>
      <c r="HZ219" s="7"/>
      <c r="IA219" s="7"/>
      <c r="IB219" s="7"/>
    </row>
    <row r="220" spans="1:236" s="5" customFormat="1" ht="12.75">
      <c r="A220"/>
      <c r="B220"/>
      <c r="C220"/>
      <c r="D220"/>
      <c r="E220"/>
      <c r="F220"/>
      <c r="G220"/>
      <c r="H220"/>
      <c r="I220"/>
      <c r="J220" s="43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s="2"/>
      <c r="CD220"/>
      <c r="CE220"/>
      <c r="CF220"/>
      <c r="CG220" s="3"/>
      <c r="CH220" s="3"/>
      <c r="CI220" s="4"/>
      <c r="CJ220"/>
      <c r="CK220"/>
      <c r="CL220"/>
      <c r="CM220"/>
      <c r="CN220"/>
      <c r="CO220"/>
      <c r="CP220"/>
      <c r="CQ220"/>
      <c r="CR220"/>
      <c r="CX220"/>
      <c r="CY220"/>
      <c r="DE220" s="3"/>
      <c r="DF220" s="3"/>
      <c r="EG220" s="6"/>
      <c r="EH220" s="6"/>
      <c r="EN220" s="6"/>
      <c r="EO220" s="6"/>
      <c r="EU220" s="6"/>
      <c r="EV220" s="6"/>
      <c r="FB220" s="6"/>
      <c r="FC220" s="6"/>
      <c r="FI220" s="10"/>
      <c r="FJ220" s="10"/>
      <c r="FK220" s="10"/>
      <c r="FL220" s="10"/>
      <c r="FM220" s="10"/>
      <c r="FN220" s="10"/>
      <c r="FO220" s="10"/>
      <c r="FP220" s="8"/>
      <c r="FV220" s="8"/>
      <c r="FW220" s="7"/>
      <c r="FX220" s="7"/>
      <c r="FY220" s="7"/>
      <c r="FZ220" s="7"/>
      <c r="GA220" s="7"/>
      <c r="GB220" s="7"/>
      <c r="GC220" s="7"/>
      <c r="GD220" s="7"/>
      <c r="GE220" s="7"/>
      <c r="GF220" s="7"/>
      <c r="GG220" s="7"/>
      <c r="GH220" s="7"/>
      <c r="GI220" s="7"/>
      <c r="GJ220" s="7"/>
      <c r="GK220" s="7"/>
      <c r="GL220" s="7"/>
      <c r="GM220" s="7"/>
      <c r="GN220" s="7"/>
      <c r="GO220" s="7"/>
      <c r="GP220" s="7"/>
      <c r="GQ220" s="7"/>
      <c r="GR220" s="7"/>
      <c r="GS220" s="7"/>
      <c r="GT220" s="7"/>
      <c r="GU220" s="7"/>
      <c r="GV220" s="7"/>
      <c r="GW220" s="7"/>
      <c r="GX220" s="7"/>
      <c r="GY220" s="7"/>
      <c r="GZ220" s="7"/>
      <c r="HA220" s="7"/>
      <c r="HB220" s="7"/>
      <c r="HC220" s="7"/>
      <c r="HD220" s="7"/>
      <c r="HE220" s="7"/>
      <c r="HF220" s="9"/>
      <c r="HG220" s="9"/>
      <c r="HH220" s="7"/>
      <c r="HI220" s="7"/>
      <c r="HJ220" s="7"/>
      <c r="HK220" s="7"/>
      <c r="HL220" s="7"/>
      <c r="HM220" s="9"/>
      <c r="HN220" s="9"/>
      <c r="HO220" s="7"/>
      <c r="HP220" s="7"/>
      <c r="HQ220" s="7"/>
      <c r="HR220" s="7"/>
      <c r="HS220" s="7"/>
      <c r="HT220" s="8"/>
      <c r="HU220" s="7"/>
      <c r="HV220" s="7"/>
      <c r="HW220" s="7"/>
      <c r="HX220" s="7"/>
      <c r="HY220" s="7"/>
      <c r="HZ220" s="7"/>
      <c r="IA220" s="7"/>
      <c r="IB220" s="7"/>
    </row>
    <row r="221" spans="1:236" s="5" customFormat="1" ht="12.75">
      <c r="A221"/>
      <c r="B221"/>
      <c r="C221"/>
      <c r="D221"/>
      <c r="E221"/>
      <c r="F221"/>
      <c r="G221"/>
      <c r="H221"/>
      <c r="I221"/>
      <c r="J221" s="430"/>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s="2"/>
      <c r="CD221"/>
      <c r="CE221"/>
      <c r="CF221"/>
      <c r="CG221" s="3"/>
      <c r="CH221" s="3"/>
      <c r="CI221" s="4"/>
      <c r="CJ221"/>
      <c r="CK221"/>
      <c r="CL221"/>
      <c r="CM221"/>
      <c r="CN221"/>
      <c r="CO221"/>
      <c r="CP221"/>
      <c r="CQ221"/>
      <c r="CR221"/>
      <c r="CX221"/>
      <c r="CY221"/>
      <c r="DE221" s="3"/>
      <c r="DF221" s="3"/>
      <c r="EG221" s="6"/>
      <c r="EH221" s="6"/>
      <c r="EN221" s="6"/>
      <c r="EO221" s="6"/>
      <c r="EU221" s="6"/>
      <c r="EV221" s="6"/>
      <c r="FB221" s="6"/>
      <c r="FC221" s="6"/>
      <c r="FI221" s="10"/>
      <c r="FJ221" s="10"/>
      <c r="FK221" s="10"/>
      <c r="FL221" s="10"/>
      <c r="FM221" s="10"/>
      <c r="FN221" s="10"/>
      <c r="FO221" s="10"/>
      <c r="FP221" s="8"/>
      <c r="FV221" s="8"/>
      <c r="FW221" s="7"/>
      <c r="FX221" s="7"/>
      <c r="FY221" s="7"/>
      <c r="FZ221" s="7"/>
      <c r="GA221" s="7"/>
      <c r="GB221" s="7"/>
      <c r="GC221" s="7"/>
      <c r="GD221" s="7"/>
      <c r="GE221" s="7"/>
      <c r="GF221" s="7"/>
      <c r="GG221" s="7"/>
      <c r="GH221" s="7"/>
      <c r="GI221" s="7"/>
      <c r="GJ221" s="7"/>
      <c r="GK221" s="7"/>
      <c r="GL221" s="7"/>
      <c r="GM221" s="7"/>
      <c r="GN221" s="7"/>
      <c r="GO221" s="7"/>
      <c r="GP221" s="7"/>
      <c r="GQ221" s="7"/>
      <c r="GR221" s="7"/>
      <c r="GS221" s="7"/>
      <c r="GT221" s="7"/>
      <c r="GU221" s="7"/>
      <c r="GV221" s="7"/>
      <c r="GW221" s="7"/>
      <c r="GX221" s="7"/>
      <c r="GY221" s="7"/>
      <c r="GZ221" s="7"/>
      <c r="HA221" s="7"/>
      <c r="HB221" s="7"/>
      <c r="HC221" s="7"/>
      <c r="HD221" s="7"/>
      <c r="HE221" s="7"/>
      <c r="HF221" s="9"/>
      <c r="HG221" s="9"/>
      <c r="HH221" s="7"/>
      <c r="HI221" s="7"/>
      <c r="HJ221" s="7"/>
      <c r="HK221" s="7"/>
      <c r="HL221" s="7"/>
      <c r="HM221" s="9"/>
      <c r="HN221" s="9"/>
      <c r="HO221" s="7"/>
      <c r="HP221" s="7"/>
      <c r="HQ221" s="7"/>
      <c r="HR221" s="7"/>
      <c r="HS221" s="7"/>
      <c r="HT221" s="8"/>
      <c r="HU221" s="7"/>
      <c r="HV221" s="7"/>
      <c r="HW221" s="7"/>
      <c r="HX221" s="7"/>
      <c r="HY221" s="7"/>
      <c r="HZ221" s="7"/>
      <c r="IA221" s="7"/>
      <c r="IB221" s="7"/>
    </row>
    <row r="222" spans="1:236" s="5" customFormat="1" ht="12.75">
      <c r="A222"/>
      <c r="B222"/>
      <c r="C222"/>
      <c r="D222"/>
      <c r="E222"/>
      <c r="F222"/>
      <c r="G222"/>
      <c r="H222"/>
      <c r="I222"/>
      <c r="J222" s="430"/>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s="2"/>
      <c r="CD222"/>
      <c r="CE222"/>
      <c r="CF222"/>
      <c r="CG222" s="3"/>
      <c r="CH222" s="3"/>
      <c r="CI222" s="4"/>
      <c r="CJ222"/>
      <c r="CK222"/>
      <c r="CL222"/>
      <c r="CM222"/>
      <c r="CN222"/>
      <c r="CO222"/>
      <c r="CP222"/>
      <c r="CQ222"/>
      <c r="CR222"/>
      <c r="CX222"/>
      <c r="CY222"/>
      <c r="DE222" s="3"/>
      <c r="DF222" s="3"/>
      <c r="EG222" s="6"/>
      <c r="EH222" s="6"/>
      <c r="EN222" s="6"/>
      <c r="EO222" s="6"/>
      <c r="EU222" s="6"/>
      <c r="EV222" s="6"/>
      <c r="FB222" s="6"/>
      <c r="FC222" s="6"/>
      <c r="FI222" s="10"/>
      <c r="FJ222" s="10"/>
      <c r="FK222" s="10"/>
      <c r="FL222" s="10"/>
      <c r="FM222" s="10"/>
      <c r="FN222" s="10"/>
      <c r="FO222" s="10"/>
      <c r="FP222" s="8"/>
      <c r="FV222" s="8"/>
      <c r="FW222" s="7"/>
      <c r="FX222" s="7"/>
      <c r="FY222" s="7"/>
      <c r="FZ222" s="7"/>
      <c r="GA222" s="7"/>
      <c r="GB222" s="7"/>
      <c r="GC222" s="7"/>
      <c r="GD222" s="7"/>
      <c r="GE222" s="7"/>
      <c r="GF222" s="7"/>
      <c r="GG222" s="7"/>
      <c r="GH222" s="7"/>
      <c r="GI222" s="7"/>
      <c r="GJ222" s="7"/>
      <c r="GK222" s="7"/>
      <c r="GL222" s="7"/>
      <c r="GM222" s="7"/>
      <c r="GN222" s="7"/>
      <c r="GO222" s="7"/>
      <c r="GP222" s="7"/>
      <c r="GQ222" s="7"/>
      <c r="GR222" s="7"/>
      <c r="GS222" s="7"/>
      <c r="GT222" s="7"/>
      <c r="GU222" s="7"/>
      <c r="GV222" s="7"/>
      <c r="GW222" s="7"/>
      <c r="GX222" s="7"/>
      <c r="GY222" s="7"/>
      <c r="GZ222" s="7"/>
      <c r="HA222" s="7"/>
      <c r="HB222" s="7"/>
      <c r="HC222" s="7"/>
      <c r="HD222" s="7"/>
      <c r="HE222" s="7"/>
      <c r="HF222" s="9"/>
      <c r="HG222" s="9"/>
      <c r="HH222" s="7"/>
      <c r="HI222" s="7"/>
      <c r="HJ222" s="7"/>
      <c r="HK222" s="7"/>
      <c r="HL222" s="7"/>
      <c r="HM222" s="9"/>
      <c r="HN222" s="9"/>
      <c r="HO222" s="7"/>
      <c r="HP222" s="7"/>
      <c r="HQ222" s="7"/>
      <c r="HR222" s="7"/>
      <c r="HS222" s="7"/>
      <c r="HT222" s="8"/>
      <c r="HU222" s="7"/>
      <c r="HV222" s="7"/>
      <c r="HW222" s="7"/>
      <c r="HX222" s="7"/>
      <c r="HY222" s="7"/>
      <c r="HZ222" s="7"/>
      <c r="IA222" s="7"/>
      <c r="IB222" s="7"/>
    </row>
    <row r="223" spans="1:236" s="5" customFormat="1" ht="12.75">
      <c r="A223"/>
      <c r="B223"/>
      <c r="C223"/>
      <c r="D223"/>
      <c r="E223"/>
      <c r="F223"/>
      <c r="G223"/>
      <c r="H223"/>
      <c r="I223"/>
      <c r="J223" s="430"/>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s="2"/>
      <c r="CD223"/>
      <c r="CE223"/>
      <c r="CF223"/>
      <c r="CG223" s="3"/>
      <c r="CH223" s="3"/>
      <c r="CI223" s="4"/>
      <c r="CJ223"/>
      <c r="CK223"/>
      <c r="CL223"/>
      <c r="CM223"/>
      <c r="CN223"/>
      <c r="CO223"/>
      <c r="CP223"/>
      <c r="CQ223"/>
      <c r="CR223"/>
      <c r="CX223"/>
      <c r="CY223"/>
      <c r="DE223" s="3"/>
      <c r="DF223" s="3"/>
      <c r="EG223" s="6"/>
      <c r="EH223" s="6"/>
      <c r="EN223" s="6"/>
      <c r="EO223" s="6"/>
      <c r="EU223" s="6"/>
      <c r="EV223" s="6"/>
      <c r="FB223" s="6"/>
      <c r="FC223" s="6"/>
      <c r="FI223" s="10"/>
      <c r="FJ223" s="10"/>
      <c r="FK223" s="10"/>
      <c r="FL223" s="10"/>
      <c r="FM223" s="10"/>
      <c r="FN223" s="10"/>
      <c r="FO223" s="10"/>
      <c r="FP223" s="8"/>
      <c r="FV223" s="8"/>
      <c r="FW223" s="7"/>
      <c r="FX223" s="7"/>
      <c r="FY223" s="7"/>
      <c r="FZ223" s="7"/>
      <c r="GA223" s="7"/>
      <c r="GB223" s="7"/>
      <c r="GC223" s="7"/>
      <c r="GD223" s="7"/>
      <c r="GE223" s="7"/>
      <c r="GF223" s="7"/>
      <c r="GG223" s="7"/>
      <c r="GH223" s="7"/>
      <c r="GI223" s="7"/>
      <c r="GJ223" s="7"/>
      <c r="GK223" s="7"/>
      <c r="GL223" s="7"/>
      <c r="GM223" s="7"/>
      <c r="GN223" s="7"/>
      <c r="GO223" s="7"/>
      <c r="GP223" s="7"/>
      <c r="GQ223" s="7"/>
      <c r="GR223" s="7"/>
      <c r="GS223" s="7"/>
      <c r="GT223" s="7"/>
      <c r="GU223" s="7"/>
      <c r="GV223" s="7"/>
      <c r="GW223" s="7"/>
      <c r="GX223" s="7"/>
      <c r="GY223" s="7"/>
      <c r="GZ223" s="7"/>
      <c r="HA223" s="7"/>
      <c r="HB223" s="7"/>
      <c r="HC223" s="7"/>
      <c r="HD223" s="7"/>
      <c r="HE223" s="7"/>
      <c r="HF223" s="9"/>
      <c r="HG223" s="9"/>
      <c r="HH223" s="7"/>
      <c r="HI223" s="7"/>
      <c r="HJ223" s="7"/>
      <c r="HK223" s="7"/>
      <c r="HL223" s="7"/>
      <c r="HM223" s="9"/>
      <c r="HN223" s="9"/>
      <c r="HO223" s="7"/>
      <c r="HP223" s="7"/>
      <c r="HQ223" s="7"/>
      <c r="HR223" s="7"/>
      <c r="HS223" s="7"/>
      <c r="HT223" s="8"/>
      <c r="HU223" s="7"/>
      <c r="HV223" s="7"/>
      <c r="HW223" s="7"/>
      <c r="HX223" s="7"/>
      <c r="HY223" s="7"/>
      <c r="HZ223" s="7"/>
      <c r="IA223" s="7"/>
      <c r="IB223" s="7"/>
    </row>
    <row r="224" spans="1:236" s="5" customFormat="1" ht="12.75">
      <c r="A224"/>
      <c r="B224"/>
      <c r="C224"/>
      <c r="D224"/>
      <c r="E224"/>
      <c r="F224"/>
      <c r="G224"/>
      <c r="H224"/>
      <c r="I224"/>
      <c r="J224" s="430"/>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s="2"/>
      <c r="CD224"/>
      <c r="CE224"/>
      <c r="CF224"/>
      <c r="CG224" s="3"/>
      <c r="CH224" s="3"/>
      <c r="CI224" s="4"/>
      <c r="CJ224"/>
      <c r="CK224"/>
      <c r="CL224"/>
      <c r="CM224"/>
      <c r="CN224"/>
      <c r="CO224"/>
      <c r="CP224"/>
      <c r="CQ224"/>
      <c r="CR224"/>
      <c r="CX224"/>
      <c r="CY224"/>
      <c r="DE224" s="3"/>
      <c r="DF224" s="3"/>
      <c r="EG224" s="6"/>
      <c r="EH224" s="6"/>
      <c r="EN224" s="6"/>
      <c r="EO224" s="6"/>
      <c r="EU224" s="6"/>
      <c r="EV224" s="6"/>
      <c r="FB224" s="6"/>
      <c r="FC224" s="6"/>
      <c r="FI224" s="10"/>
      <c r="FJ224" s="10"/>
      <c r="FK224" s="10"/>
      <c r="FL224" s="10"/>
      <c r="FM224" s="10"/>
      <c r="FN224" s="10"/>
      <c r="FO224" s="10"/>
      <c r="FP224" s="8"/>
      <c r="FV224" s="8"/>
      <c r="FW224" s="7"/>
      <c r="FX224" s="7"/>
      <c r="FY224" s="7"/>
      <c r="FZ224" s="7"/>
      <c r="GA224" s="7"/>
      <c r="GB224" s="7"/>
      <c r="GC224" s="7"/>
      <c r="GD224" s="7"/>
      <c r="GE224" s="7"/>
      <c r="GF224" s="7"/>
      <c r="GG224" s="7"/>
      <c r="GH224" s="7"/>
      <c r="GI224" s="7"/>
      <c r="GJ224" s="7"/>
      <c r="GK224" s="7"/>
      <c r="GL224" s="7"/>
      <c r="GM224" s="7"/>
      <c r="GN224" s="7"/>
      <c r="GO224" s="7"/>
      <c r="GP224" s="7"/>
      <c r="GQ224" s="7"/>
      <c r="GR224" s="7"/>
      <c r="GS224" s="7"/>
      <c r="GT224" s="7"/>
      <c r="GU224" s="7"/>
      <c r="GV224" s="7"/>
      <c r="GW224" s="7"/>
      <c r="GX224" s="7"/>
      <c r="GY224" s="7"/>
      <c r="GZ224" s="7"/>
      <c r="HA224" s="7"/>
      <c r="HB224" s="7"/>
      <c r="HC224" s="7"/>
      <c r="HD224" s="7"/>
      <c r="HE224" s="7"/>
      <c r="HF224" s="9"/>
      <c r="HG224" s="9"/>
      <c r="HH224" s="7"/>
      <c r="HI224" s="7"/>
      <c r="HJ224" s="7"/>
      <c r="HK224" s="7"/>
      <c r="HL224" s="7"/>
      <c r="HM224" s="9"/>
      <c r="HN224" s="9"/>
      <c r="HO224" s="7"/>
      <c r="HP224" s="7"/>
      <c r="HQ224" s="7"/>
      <c r="HR224" s="7"/>
      <c r="HS224" s="7"/>
      <c r="HT224" s="8"/>
      <c r="HU224" s="7"/>
      <c r="HV224" s="7"/>
      <c r="HW224" s="7"/>
      <c r="HX224" s="7"/>
      <c r="HY224" s="7"/>
      <c r="HZ224" s="7"/>
      <c r="IA224" s="7"/>
      <c r="IB224" s="7"/>
    </row>
    <row r="225" spans="1:236" s="5" customFormat="1" ht="12.75">
      <c r="A225"/>
      <c r="B225"/>
      <c r="C225"/>
      <c r="D225"/>
      <c r="E225"/>
      <c r="F225"/>
      <c r="G225"/>
      <c r="H225"/>
      <c r="I225"/>
      <c r="J225" s="430"/>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s="2"/>
      <c r="CD225"/>
      <c r="CE225"/>
      <c r="CF225"/>
      <c r="CG225" s="3"/>
      <c r="CH225" s="3"/>
      <c r="CI225" s="4"/>
      <c r="CJ225"/>
      <c r="CK225"/>
      <c r="CL225"/>
      <c r="CM225"/>
      <c r="CN225"/>
      <c r="CO225"/>
      <c r="CP225"/>
      <c r="CQ225"/>
      <c r="CR225"/>
      <c r="CX225"/>
      <c r="CY225"/>
      <c r="DE225" s="3"/>
      <c r="DF225" s="3"/>
      <c r="EG225" s="6"/>
      <c r="EH225" s="6"/>
      <c r="EN225" s="6"/>
      <c r="EO225" s="6"/>
      <c r="EU225" s="6"/>
      <c r="EV225" s="6"/>
      <c r="FB225" s="6"/>
      <c r="FC225" s="6"/>
      <c r="FI225" s="10"/>
      <c r="FJ225" s="10"/>
      <c r="FK225" s="10"/>
      <c r="FL225" s="10"/>
      <c r="FM225" s="10"/>
      <c r="FN225" s="10"/>
      <c r="FO225" s="10"/>
      <c r="FP225" s="8"/>
      <c r="FV225" s="8"/>
      <c r="FW225" s="7"/>
      <c r="FX225" s="7"/>
      <c r="FY225" s="7"/>
      <c r="FZ225" s="7"/>
      <c r="GA225" s="7"/>
      <c r="GB225" s="7"/>
      <c r="GC225" s="7"/>
      <c r="GD225" s="7"/>
      <c r="GE225" s="7"/>
      <c r="GF225" s="7"/>
      <c r="GG225" s="7"/>
      <c r="GH225" s="7"/>
      <c r="GI225" s="7"/>
      <c r="GJ225" s="7"/>
      <c r="GK225" s="7"/>
      <c r="GL225" s="7"/>
      <c r="GM225" s="7"/>
      <c r="GN225" s="7"/>
      <c r="GO225" s="7"/>
      <c r="GP225" s="7"/>
      <c r="GQ225" s="7"/>
      <c r="GR225" s="7"/>
      <c r="GS225" s="7"/>
      <c r="GT225" s="7"/>
      <c r="GU225" s="7"/>
      <c r="GV225" s="7"/>
      <c r="GW225" s="7"/>
      <c r="GX225" s="7"/>
      <c r="GY225" s="7"/>
      <c r="GZ225" s="7"/>
      <c r="HA225" s="7"/>
      <c r="HB225" s="7"/>
      <c r="HC225" s="7"/>
      <c r="HD225" s="7"/>
      <c r="HE225" s="7"/>
      <c r="HF225" s="9"/>
      <c r="HG225" s="9"/>
      <c r="HH225" s="7"/>
      <c r="HI225" s="7"/>
      <c r="HJ225" s="7"/>
      <c r="HK225" s="7"/>
      <c r="HL225" s="7"/>
      <c r="HM225" s="9"/>
      <c r="HN225" s="9"/>
      <c r="HO225" s="7"/>
      <c r="HP225" s="7"/>
      <c r="HQ225" s="7"/>
      <c r="HR225" s="7"/>
      <c r="HS225" s="7"/>
      <c r="HT225" s="8"/>
      <c r="HU225" s="7"/>
      <c r="HV225" s="7"/>
      <c r="HW225" s="7"/>
      <c r="HX225" s="7"/>
      <c r="HY225" s="7"/>
      <c r="HZ225" s="7"/>
      <c r="IA225" s="7"/>
      <c r="IB225" s="7"/>
    </row>
    <row r="226" spans="1:236" s="5" customFormat="1" ht="12.75">
      <c r="A226"/>
      <c r="B226"/>
      <c r="C226"/>
      <c r="D226"/>
      <c r="E226"/>
      <c r="F226"/>
      <c r="G226"/>
      <c r="H226"/>
      <c r="I226"/>
      <c r="J226" s="430"/>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s="2"/>
      <c r="CD226"/>
      <c r="CE226"/>
      <c r="CF226"/>
      <c r="CG226" s="3"/>
      <c r="CH226" s="3"/>
      <c r="CI226" s="4"/>
      <c r="CJ226"/>
      <c r="CK226"/>
      <c r="CL226"/>
      <c r="CM226"/>
      <c r="CN226"/>
      <c r="CO226"/>
      <c r="CP226"/>
      <c r="CQ226"/>
      <c r="CR226"/>
      <c r="CX226"/>
      <c r="CY226"/>
      <c r="DE226" s="3"/>
      <c r="DF226" s="3"/>
      <c r="EG226" s="6"/>
      <c r="EH226" s="6"/>
      <c r="EN226" s="6"/>
      <c r="EO226" s="6"/>
      <c r="EU226" s="6"/>
      <c r="EV226" s="6"/>
      <c r="FB226" s="6"/>
      <c r="FC226" s="6"/>
      <c r="FI226" s="10"/>
      <c r="FJ226" s="10"/>
      <c r="FK226" s="10"/>
      <c r="FL226" s="10"/>
      <c r="FM226" s="10"/>
      <c r="FN226" s="10"/>
      <c r="FO226" s="10"/>
      <c r="FP226" s="8"/>
      <c r="FV226" s="8"/>
      <c r="FW226" s="7"/>
      <c r="FX226" s="7"/>
      <c r="FY226" s="7"/>
      <c r="FZ226" s="7"/>
      <c r="GA226" s="7"/>
      <c r="GB226" s="7"/>
      <c r="GC226" s="7"/>
      <c r="GD226" s="7"/>
      <c r="GE226" s="7"/>
      <c r="GF226" s="7"/>
      <c r="GG226" s="7"/>
      <c r="GH226" s="7"/>
      <c r="GI226" s="7"/>
      <c r="GJ226" s="7"/>
      <c r="GK226" s="7"/>
      <c r="GL226" s="7"/>
      <c r="GM226" s="7"/>
      <c r="GN226" s="7"/>
      <c r="GO226" s="7"/>
      <c r="GP226" s="7"/>
      <c r="GQ226" s="7"/>
      <c r="GR226" s="7"/>
      <c r="GS226" s="7"/>
      <c r="GT226" s="7"/>
      <c r="GU226" s="7"/>
      <c r="GV226" s="7"/>
      <c r="GW226" s="7"/>
      <c r="GX226" s="7"/>
      <c r="GY226" s="7"/>
      <c r="GZ226" s="7"/>
      <c r="HA226" s="7"/>
      <c r="HB226" s="7"/>
      <c r="HC226" s="7"/>
      <c r="HD226" s="7"/>
      <c r="HE226" s="7"/>
      <c r="HF226" s="9"/>
      <c r="HG226" s="9"/>
      <c r="HH226" s="7"/>
      <c r="HI226" s="7"/>
      <c r="HJ226" s="7"/>
      <c r="HK226" s="7"/>
      <c r="HL226" s="7"/>
      <c r="HM226" s="9"/>
      <c r="HN226" s="9"/>
      <c r="HO226" s="7"/>
      <c r="HP226" s="7"/>
      <c r="HQ226" s="7"/>
      <c r="HR226" s="7"/>
      <c r="HS226" s="7"/>
      <c r="HT226" s="8"/>
      <c r="HU226" s="7"/>
      <c r="HV226" s="7"/>
      <c r="HW226" s="7"/>
      <c r="HX226" s="7"/>
      <c r="HY226" s="7"/>
      <c r="HZ226" s="7"/>
      <c r="IA226" s="7"/>
      <c r="IB226" s="7"/>
    </row>
    <row r="227" spans="1:236" s="5" customFormat="1" ht="12.75">
      <c r="A227"/>
      <c r="B227"/>
      <c r="C227"/>
      <c r="D227"/>
      <c r="E227"/>
      <c r="F227"/>
      <c r="G227"/>
      <c r="H227"/>
      <c r="I227"/>
      <c r="J227" s="430"/>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s="2"/>
      <c r="CD227"/>
      <c r="CE227"/>
      <c r="CF227"/>
      <c r="CG227" s="3"/>
      <c r="CH227" s="3"/>
      <c r="CI227" s="4"/>
      <c r="CJ227"/>
      <c r="CK227"/>
      <c r="CL227"/>
      <c r="CM227"/>
      <c r="CN227"/>
      <c r="CO227"/>
      <c r="CP227"/>
      <c r="CQ227"/>
      <c r="CR227"/>
      <c r="CX227"/>
      <c r="CY227"/>
      <c r="DE227" s="3"/>
      <c r="DF227" s="3"/>
      <c r="EG227" s="6"/>
      <c r="EH227" s="6"/>
      <c r="EN227" s="6"/>
      <c r="EO227" s="6"/>
      <c r="EU227" s="6"/>
      <c r="EV227" s="6"/>
      <c r="FB227" s="6"/>
      <c r="FC227" s="6"/>
      <c r="FI227" s="10"/>
      <c r="FJ227" s="10"/>
      <c r="FK227" s="10"/>
      <c r="FL227" s="10"/>
      <c r="FM227" s="10"/>
      <c r="FN227" s="10"/>
      <c r="FO227" s="10"/>
      <c r="FP227" s="8"/>
      <c r="FV227" s="8"/>
      <c r="FW227" s="7"/>
      <c r="FX227" s="7"/>
      <c r="FY227" s="7"/>
      <c r="FZ227" s="7"/>
      <c r="GA227" s="7"/>
      <c r="GB227" s="7"/>
      <c r="GC227" s="7"/>
      <c r="GD227" s="7"/>
      <c r="GE227" s="7"/>
      <c r="GF227" s="7"/>
      <c r="GG227" s="7"/>
      <c r="GH227" s="7"/>
      <c r="GI227" s="7"/>
      <c r="GJ227" s="7"/>
      <c r="GK227" s="7"/>
      <c r="GL227" s="7"/>
      <c r="GM227" s="7"/>
      <c r="GN227" s="7"/>
      <c r="GO227" s="7"/>
      <c r="GP227" s="7"/>
      <c r="GQ227" s="7"/>
      <c r="GR227" s="7"/>
      <c r="GS227" s="7"/>
      <c r="GT227" s="7"/>
      <c r="GU227" s="7"/>
      <c r="GV227" s="7"/>
      <c r="GW227" s="7"/>
      <c r="GX227" s="7"/>
      <c r="GY227" s="7"/>
      <c r="GZ227" s="7"/>
      <c r="HA227" s="7"/>
      <c r="HB227" s="7"/>
      <c r="HC227" s="7"/>
      <c r="HD227" s="7"/>
      <c r="HE227" s="7"/>
      <c r="HF227" s="9"/>
      <c r="HG227" s="9"/>
      <c r="HH227" s="7"/>
      <c r="HI227" s="7"/>
      <c r="HJ227" s="7"/>
      <c r="HK227" s="7"/>
      <c r="HL227" s="7"/>
      <c r="HM227" s="9"/>
      <c r="HN227" s="9"/>
      <c r="HO227" s="7"/>
      <c r="HP227" s="7"/>
      <c r="HQ227" s="7"/>
      <c r="HR227" s="7"/>
      <c r="HS227" s="7"/>
      <c r="HT227" s="8"/>
      <c r="HU227" s="7"/>
      <c r="HV227" s="7"/>
      <c r="HW227" s="7"/>
      <c r="HX227" s="7"/>
      <c r="HY227" s="7"/>
      <c r="HZ227" s="7"/>
      <c r="IA227" s="7"/>
      <c r="IB227" s="7"/>
    </row>
    <row r="228" spans="1:236" s="5" customFormat="1" ht="12.75">
      <c r="A228"/>
      <c r="B228"/>
      <c r="C228"/>
      <c r="D228"/>
      <c r="E228"/>
      <c r="F228"/>
      <c r="G228"/>
      <c r="H228"/>
      <c r="I228"/>
      <c r="J228" s="430"/>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s="2"/>
      <c r="CD228"/>
      <c r="CE228"/>
      <c r="CF228"/>
      <c r="CG228" s="3"/>
      <c r="CH228" s="3"/>
      <c r="CI228" s="4"/>
      <c r="CJ228"/>
      <c r="CK228"/>
      <c r="CL228"/>
      <c r="CM228"/>
      <c r="CN228"/>
      <c r="CO228"/>
      <c r="CP228"/>
      <c r="CQ228"/>
      <c r="CR228"/>
      <c r="CX228"/>
      <c r="CY228"/>
      <c r="DE228" s="3"/>
      <c r="DF228" s="3"/>
      <c r="EG228" s="6"/>
      <c r="EH228" s="6"/>
      <c r="EN228" s="6"/>
      <c r="EO228" s="6"/>
      <c r="EU228" s="6"/>
      <c r="EV228" s="6"/>
      <c r="FB228" s="6"/>
      <c r="FC228" s="6"/>
      <c r="FI228" s="10"/>
      <c r="FJ228" s="10"/>
      <c r="FK228" s="10"/>
      <c r="FL228" s="10"/>
      <c r="FM228" s="10"/>
      <c r="FN228" s="10"/>
      <c r="FO228" s="10"/>
      <c r="FP228" s="8"/>
      <c r="FV228" s="8"/>
      <c r="FW228" s="7"/>
      <c r="FX228" s="7"/>
      <c r="FY228" s="7"/>
      <c r="FZ228" s="7"/>
      <c r="GA228" s="7"/>
      <c r="GB228" s="7"/>
      <c r="GC228" s="7"/>
      <c r="GD228" s="7"/>
      <c r="GE228" s="7"/>
      <c r="GF228" s="7"/>
      <c r="GG228" s="7"/>
      <c r="GH228" s="7"/>
      <c r="GI228" s="7"/>
      <c r="GJ228" s="7"/>
      <c r="GK228" s="7"/>
      <c r="GL228" s="7"/>
      <c r="GM228" s="7"/>
      <c r="GN228" s="7"/>
      <c r="GO228" s="7"/>
      <c r="GP228" s="7"/>
      <c r="GQ228" s="7"/>
      <c r="GR228" s="7"/>
      <c r="GS228" s="7"/>
      <c r="GT228" s="7"/>
      <c r="GU228" s="7"/>
      <c r="GV228" s="7"/>
      <c r="GW228" s="7"/>
      <c r="GX228" s="7"/>
      <c r="GY228" s="7"/>
      <c r="GZ228" s="7"/>
      <c r="HA228" s="7"/>
      <c r="HB228" s="7"/>
      <c r="HC228" s="7"/>
      <c r="HD228" s="7"/>
      <c r="HE228" s="7"/>
      <c r="HF228" s="9"/>
      <c r="HG228" s="9"/>
      <c r="HH228" s="7"/>
      <c r="HI228" s="7"/>
      <c r="HJ228" s="7"/>
      <c r="HK228" s="7"/>
      <c r="HL228" s="7"/>
      <c r="HM228" s="9"/>
      <c r="HN228" s="9"/>
      <c r="HO228" s="7"/>
      <c r="HP228" s="7"/>
      <c r="HQ228" s="7"/>
      <c r="HR228" s="7"/>
      <c r="HS228" s="7"/>
      <c r="HT228" s="8"/>
      <c r="HU228" s="7"/>
      <c r="HV228" s="7"/>
      <c r="HW228" s="7"/>
      <c r="HX228" s="7"/>
      <c r="HY228" s="7"/>
      <c r="HZ228" s="7"/>
      <c r="IA228" s="7"/>
      <c r="IB228" s="7"/>
    </row>
    <row r="229" spans="1:236" s="5" customFormat="1" ht="12.75">
      <c r="A229"/>
      <c r="B229"/>
      <c r="C229"/>
      <c r="D229"/>
      <c r="E229"/>
      <c r="F229"/>
      <c r="G229"/>
      <c r="H229"/>
      <c r="I229"/>
      <c r="J229" s="430"/>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s="2"/>
      <c r="CD229"/>
      <c r="CE229"/>
      <c r="CF229"/>
      <c r="CG229" s="3"/>
      <c r="CH229" s="3"/>
      <c r="CI229" s="4"/>
      <c r="CJ229"/>
      <c r="CK229"/>
      <c r="CL229"/>
      <c r="CM229"/>
      <c r="CN229"/>
      <c r="CO229"/>
      <c r="CP229"/>
      <c r="CQ229"/>
      <c r="CR229"/>
      <c r="CX229"/>
      <c r="CY229"/>
      <c r="DE229" s="3"/>
      <c r="DF229" s="3"/>
      <c r="EG229" s="6"/>
      <c r="EH229" s="6"/>
      <c r="EN229" s="6"/>
      <c r="EO229" s="6"/>
      <c r="EU229" s="6"/>
      <c r="EV229" s="6"/>
      <c r="FB229" s="6"/>
      <c r="FC229" s="6"/>
      <c r="FI229" s="10"/>
      <c r="FJ229" s="10"/>
      <c r="FK229" s="10"/>
      <c r="FL229" s="10"/>
      <c r="FM229" s="10"/>
      <c r="FN229" s="10"/>
      <c r="FO229" s="10"/>
      <c r="FP229" s="8"/>
      <c r="FV229" s="8"/>
      <c r="FW229" s="7"/>
      <c r="FX229" s="7"/>
      <c r="FY229" s="7"/>
      <c r="FZ229" s="7"/>
      <c r="GA229" s="7"/>
      <c r="GB229" s="7"/>
      <c r="GC229" s="7"/>
      <c r="GD229" s="7"/>
      <c r="GE229" s="7"/>
      <c r="GF229" s="7"/>
      <c r="GG229" s="7"/>
      <c r="GH229" s="7"/>
      <c r="GI229" s="7"/>
      <c r="GJ229" s="7"/>
      <c r="GK229" s="7"/>
      <c r="GL229" s="7"/>
      <c r="GM229" s="7"/>
      <c r="GN229" s="7"/>
      <c r="GO229" s="7"/>
      <c r="GP229" s="7"/>
      <c r="GQ229" s="7"/>
      <c r="GR229" s="7"/>
      <c r="GS229" s="7"/>
      <c r="GT229" s="7"/>
      <c r="GU229" s="7"/>
      <c r="GV229" s="7"/>
      <c r="GW229" s="7"/>
      <c r="GX229" s="7"/>
      <c r="GY229" s="7"/>
      <c r="GZ229" s="7"/>
      <c r="HA229" s="7"/>
      <c r="HB229" s="7"/>
      <c r="HC229" s="7"/>
      <c r="HD229" s="7"/>
      <c r="HE229" s="7"/>
      <c r="HF229" s="9"/>
      <c r="HG229" s="9"/>
      <c r="HH229" s="7"/>
      <c r="HI229" s="7"/>
      <c r="HJ229" s="7"/>
      <c r="HK229" s="7"/>
      <c r="HL229" s="7"/>
      <c r="HM229" s="9"/>
      <c r="HN229" s="9"/>
      <c r="HO229" s="7"/>
      <c r="HP229" s="7"/>
      <c r="HQ229" s="7"/>
      <c r="HR229" s="7"/>
      <c r="HS229" s="7"/>
      <c r="HT229" s="8"/>
      <c r="HU229" s="7"/>
      <c r="HV229" s="7"/>
      <c r="HW229" s="7"/>
      <c r="HX229" s="7"/>
      <c r="HY229" s="7"/>
      <c r="HZ229" s="7"/>
      <c r="IA229" s="7"/>
      <c r="IB229" s="7"/>
    </row>
    <row r="230" spans="1:236" s="5" customFormat="1" ht="12.75">
      <c r="A230"/>
      <c r="B230"/>
      <c r="C230"/>
      <c r="D230"/>
      <c r="E230"/>
      <c r="F230"/>
      <c r="G230"/>
      <c r="H230"/>
      <c r="I230"/>
      <c r="J230" s="4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s="2"/>
      <c r="CD230"/>
      <c r="CE230"/>
      <c r="CF230"/>
      <c r="CG230" s="3"/>
      <c r="CH230" s="3"/>
      <c r="CI230" s="4"/>
      <c r="CJ230"/>
      <c r="CK230"/>
      <c r="CL230"/>
      <c r="CM230"/>
      <c r="CN230"/>
      <c r="CO230"/>
      <c r="CP230"/>
      <c r="CQ230"/>
      <c r="CR230"/>
      <c r="CX230"/>
      <c r="CY230"/>
      <c r="DE230" s="3"/>
      <c r="DF230" s="3"/>
      <c r="EG230" s="6"/>
      <c r="EH230" s="6"/>
      <c r="EN230" s="6"/>
      <c r="EO230" s="6"/>
      <c r="EU230" s="6"/>
      <c r="EV230" s="6"/>
      <c r="FB230" s="6"/>
      <c r="FC230" s="6"/>
      <c r="FI230" s="10"/>
      <c r="FJ230" s="10"/>
      <c r="FK230" s="10"/>
      <c r="FL230" s="10"/>
      <c r="FM230" s="10"/>
      <c r="FN230" s="10"/>
      <c r="FO230" s="10"/>
      <c r="FP230" s="8"/>
      <c r="FV230" s="8"/>
      <c r="FW230" s="7"/>
      <c r="FX230" s="7"/>
      <c r="FY230" s="7"/>
      <c r="FZ230" s="7"/>
      <c r="GA230" s="7"/>
      <c r="GB230" s="7"/>
      <c r="GC230" s="7"/>
      <c r="GD230" s="7"/>
      <c r="GE230" s="7"/>
      <c r="GF230" s="7"/>
      <c r="GG230" s="7"/>
      <c r="GH230" s="7"/>
      <c r="GI230" s="7"/>
      <c r="GJ230" s="7"/>
      <c r="GK230" s="7"/>
      <c r="GL230" s="7"/>
      <c r="GM230" s="7"/>
      <c r="GN230" s="7"/>
      <c r="GO230" s="7"/>
      <c r="GP230" s="7"/>
      <c r="GQ230" s="7"/>
      <c r="GR230" s="7"/>
      <c r="GS230" s="7"/>
      <c r="GT230" s="7"/>
      <c r="GU230" s="7"/>
      <c r="GV230" s="7"/>
      <c r="GW230" s="7"/>
      <c r="GX230" s="7"/>
      <c r="GY230" s="7"/>
      <c r="GZ230" s="7"/>
      <c r="HA230" s="7"/>
      <c r="HB230" s="7"/>
      <c r="HC230" s="7"/>
      <c r="HD230" s="7"/>
      <c r="HE230" s="7"/>
      <c r="HF230" s="9"/>
      <c r="HG230" s="9"/>
      <c r="HH230" s="7"/>
      <c r="HI230" s="7"/>
      <c r="HJ230" s="7"/>
      <c r="HK230" s="7"/>
      <c r="HL230" s="7"/>
      <c r="HM230" s="9"/>
      <c r="HN230" s="9"/>
      <c r="HO230" s="7"/>
      <c r="HP230" s="7"/>
      <c r="HQ230" s="7"/>
      <c r="HR230" s="7"/>
      <c r="HS230" s="7"/>
      <c r="HT230" s="8"/>
      <c r="HU230" s="7"/>
      <c r="HV230" s="7"/>
      <c r="HW230" s="7"/>
      <c r="HX230" s="7"/>
      <c r="HY230" s="7"/>
      <c r="HZ230" s="7"/>
      <c r="IA230" s="7"/>
      <c r="IB230" s="7"/>
    </row>
    <row r="231" spans="1:236" s="5" customFormat="1" ht="12.75">
      <c r="A231"/>
      <c r="B231"/>
      <c r="C231"/>
      <c r="D231"/>
      <c r="E231"/>
      <c r="F231"/>
      <c r="G231"/>
      <c r="H231"/>
      <c r="I231"/>
      <c r="J231" s="430"/>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s="2"/>
      <c r="CD231"/>
      <c r="CE231"/>
      <c r="CF231"/>
      <c r="CG231" s="3"/>
      <c r="CH231" s="3"/>
      <c r="CI231" s="4"/>
      <c r="CJ231"/>
      <c r="CK231"/>
      <c r="CL231"/>
      <c r="CM231"/>
      <c r="CN231"/>
      <c r="CO231"/>
      <c r="CP231"/>
      <c r="CQ231"/>
      <c r="CR231"/>
      <c r="CX231"/>
      <c r="CY231"/>
      <c r="DE231" s="3"/>
      <c r="DF231" s="3"/>
      <c r="EG231" s="6"/>
      <c r="EH231" s="6"/>
      <c r="EN231" s="6"/>
      <c r="EO231" s="6"/>
      <c r="EU231" s="6"/>
      <c r="EV231" s="6"/>
      <c r="FB231" s="6"/>
      <c r="FC231" s="6"/>
      <c r="FI231" s="10"/>
      <c r="FJ231" s="10"/>
      <c r="FK231" s="10"/>
      <c r="FL231" s="10"/>
      <c r="FM231" s="10"/>
      <c r="FN231" s="10"/>
      <c r="FO231" s="10"/>
      <c r="FP231" s="8"/>
      <c r="FV231" s="8"/>
      <c r="FW231" s="7"/>
      <c r="FX231" s="7"/>
      <c r="FY231" s="7"/>
      <c r="FZ231" s="7"/>
      <c r="GA231" s="7"/>
      <c r="GB231" s="7"/>
      <c r="GC231" s="7"/>
      <c r="GD231" s="7"/>
      <c r="GE231" s="7"/>
      <c r="GF231" s="7"/>
      <c r="GG231" s="7"/>
      <c r="GH231" s="7"/>
      <c r="GI231" s="7"/>
      <c r="GJ231" s="7"/>
      <c r="GK231" s="7"/>
      <c r="GL231" s="7"/>
      <c r="GM231" s="7"/>
      <c r="GN231" s="7"/>
      <c r="GO231" s="7"/>
      <c r="GP231" s="7"/>
      <c r="GQ231" s="7"/>
      <c r="GR231" s="7"/>
      <c r="GS231" s="7"/>
      <c r="GT231" s="7"/>
      <c r="GU231" s="7"/>
      <c r="GV231" s="7"/>
      <c r="GW231" s="7"/>
      <c r="GX231" s="7"/>
      <c r="GY231" s="7"/>
      <c r="GZ231" s="7"/>
      <c r="HA231" s="7"/>
      <c r="HB231" s="7"/>
      <c r="HC231" s="7"/>
      <c r="HD231" s="7"/>
      <c r="HE231" s="7"/>
      <c r="HF231" s="9"/>
      <c r="HG231" s="9"/>
      <c r="HH231" s="7"/>
      <c r="HI231" s="7"/>
      <c r="HJ231" s="7"/>
      <c r="HK231" s="7"/>
      <c r="HL231" s="7"/>
      <c r="HM231" s="9"/>
      <c r="HN231" s="9"/>
      <c r="HO231" s="7"/>
      <c r="HP231" s="7"/>
      <c r="HQ231" s="7"/>
      <c r="HR231" s="7"/>
      <c r="HS231" s="7"/>
      <c r="HT231" s="8"/>
      <c r="HU231" s="7"/>
      <c r="HV231" s="7"/>
      <c r="HW231" s="7"/>
      <c r="HX231" s="7"/>
      <c r="HY231" s="7"/>
      <c r="HZ231" s="7"/>
      <c r="IA231" s="7"/>
      <c r="IB231" s="7"/>
    </row>
    <row r="232" spans="1:236" s="5" customFormat="1" ht="12.75">
      <c r="A232"/>
      <c r="B232"/>
      <c r="C232"/>
      <c r="D232"/>
      <c r="E232"/>
      <c r="F232"/>
      <c r="G232"/>
      <c r="H232"/>
      <c r="I232"/>
      <c r="J232" s="430"/>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s="2"/>
      <c r="CD232"/>
      <c r="CE232"/>
      <c r="CF232"/>
      <c r="CG232" s="3"/>
      <c r="CH232" s="3"/>
      <c r="CI232" s="4"/>
      <c r="CJ232"/>
      <c r="CK232"/>
      <c r="CL232"/>
      <c r="CM232"/>
      <c r="CN232"/>
      <c r="CO232"/>
      <c r="CP232"/>
      <c r="CQ232"/>
      <c r="CR232"/>
      <c r="CX232"/>
      <c r="CY232"/>
      <c r="DE232" s="3"/>
      <c r="DF232" s="3"/>
      <c r="EG232" s="6"/>
      <c r="EH232" s="6"/>
      <c r="EN232" s="6"/>
      <c r="EO232" s="6"/>
      <c r="EU232" s="6"/>
      <c r="EV232" s="6"/>
      <c r="FB232" s="6"/>
      <c r="FC232" s="6"/>
      <c r="FI232" s="10"/>
      <c r="FJ232" s="10"/>
      <c r="FK232" s="10"/>
      <c r="FL232" s="10"/>
      <c r="FM232" s="10"/>
      <c r="FN232" s="10"/>
      <c r="FO232" s="10"/>
      <c r="FP232" s="8"/>
      <c r="FV232" s="8"/>
      <c r="FW232" s="7"/>
      <c r="FX232" s="7"/>
      <c r="FY232" s="7"/>
      <c r="FZ232" s="7"/>
      <c r="GA232" s="7"/>
      <c r="GB232" s="7"/>
      <c r="GC232" s="7"/>
      <c r="GD232" s="7"/>
      <c r="GE232" s="7"/>
      <c r="GF232" s="7"/>
      <c r="GG232" s="7"/>
      <c r="GH232" s="7"/>
      <c r="GI232" s="7"/>
      <c r="GJ232" s="7"/>
      <c r="GK232" s="7"/>
      <c r="GL232" s="7"/>
      <c r="GM232" s="7"/>
      <c r="GN232" s="7"/>
      <c r="GO232" s="7"/>
      <c r="GP232" s="7"/>
      <c r="GQ232" s="7"/>
      <c r="GR232" s="7"/>
      <c r="GS232" s="7"/>
      <c r="GT232" s="7"/>
      <c r="GU232" s="7"/>
      <c r="GV232" s="7"/>
      <c r="GW232" s="7"/>
      <c r="GX232" s="7"/>
      <c r="GY232" s="7"/>
      <c r="GZ232" s="7"/>
      <c r="HA232" s="7"/>
      <c r="HB232" s="7"/>
      <c r="HC232" s="7"/>
      <c r="HD232" s="7"/>
      <c r="HE232" s="7"/>
      <c r="HF232" s="9"/>
      <c r="HG232" s="9"/>
      <c r="HH232" s="7"/>
      <c r="HI232" s="7"/>
      <c r="HJ232" s="7"/>
      <c r="HK232" s="7"/>
      <c r="HL232" s="7"/>
      <c r="HM232" s="9"/>
      <c r="HN232" s="9"/>
      <c r="HO232" s="7"/>
      <c r="HP232" s="7"/>
      <c r="HQ232" s="7"/>
      <c r="HR232" s="7"/>
      <c r="HS232" s="7"/>
      <c r="HT232" s="8"/>
      <c r="HU232" s="7"/>
      <c r="HV232" s="7"/>
      <c r="HW232" s="7"/>
      <c r="HX232" s="7"/>
      <c r="HY232" s="7"/>
      <c r="HZ232" s="7"/>
      <c r="IA232" s="7"/>
      <c r="IB232" s="7"/>
    </row>
    <row r="233" spans="1:236" s="5" customFormat="1" ht="12.75">
      <c r="A233"/>
      <c r="B233"/>
      <c r="C233"/>
      <c r="D233"/>
      <c r="E233"/>
      <c r="F233"/>
      <c r="G233"/>
      <c r="H233"/>
      <c r="I233"/>
      <c r="J233" s="430"/>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s="2"/>
      <c r="CD233"/>
      <c r="CE233"/>
      <c r="CF233"/>
      <c r="CG233" s="3"/>
      <c r="CH233" s="3"/>
      <c r="CI233" s="4"/>
      <c r="CJ233"/>
      <c r="CK233"/>
      <c r="CL233"/>
      <c r="CM233"/>
      <c r="CN233"/>
      <c r="CO233"/>
      <c r="CP233"/>
      <c r="CQ233"/>
      <c r="CR233"/>
      <c r="CX233"/>
      <c r="CY233"/>
      <c r="DE233" s="3"/>
      <c r="DF233" s="3"/>
      <c r="EG233" s="6"/>
      <c r="EH233" s="6"/>
      <c r="EN233" s="6"/>
      <c r="EO233" s="6"/>
      <c r="EU233" s="6"/>
      <c r="EV233" s="6"/>
      <c r="FB233" s="6"/>
      <c r="FC233" s="6"/>
      <c r="FI233" s="10"/>
      <c r="FJ233" s="10"/>
      <c r="FK233" s="10"/>
      <c r="FL233" s="10"/>
      <c r="FM233" s="10"/>
      <c r="FN233" s="10"/>
      <c r="FO233" s="10"/>
      <c r="FP233" s="8"/>
      <c r="FV233" s="8"/>
      <c r="FW233" s="7"/>
      <c r="FX233" s="7"/>
      <c r="FY233" s="7"/>
      <c r="FZ233" s="7"/>
      <c r="GA233" s="7"/>
      <c r="GB233" s="7"/>
      <c r="GC233" s="7"/>
      <c r="GD233" s="7"/>
      <c r="GE233" s="7"/>
      <c r="GF233" s="7"/>
      <c r="GG233" s="7"/>
      <c r="GH233" s="7"/>
      <c r="GI233" s="7"/>
      <c r="GJ233" s="7"/>
      <c r="GK233" s="7"/>
      <c r="GL233" s="7"/>
      <c r="GM233" s="7"/>
      <c r="GN233" s="7"/>
      <c r="GO233" s="7"/>
      <c r="GP233" s="7"/>
      <c r="GQ233" s="7"/>
      <c r="GR233" s="7"/>
      <c r="GS233" s="7"/>
      <c r="GT233" s="7"/>
      <c r="GU233" s="7"/>
      <c r="GV233" s="7"/>
      <c r="GW233" s="7"/>
      <c r="GX233" s="7"/>
      <c r="GY233" s="7"/>
      <c r="GZ233" s="7"/>
      <c r="HA233" s="7"/>
      <c r="HB233" s="7"/>
      <c r="HC233" s="7"/>
      <c r="HD233" s="7"/>
      <c r="HE233" s="7"/>
      <c r="HF233" s="9"/>
      <c r="HG233" s="9"/>
      <c r="HH233" s="7"/>
      <c r="HI233" s="7"/>
      <c r="HJ233" s="7"/>
      <c r="HK233" s="7"/>
      <c r="HL233" s="7"/>
      <c r="HM233" s="9"/>
      <c r="HN233" s="9"/>
      <c r="HO233" s="7"/>
      <c r="HP233" s="7"/>
      <c r="HQ233" s="7"/>
      <c r="HR233" s="7"/>
      <c r="HS233" s="7"/>
      <c r="HT233" s="8"/>
      <c r="HU233" s="7"/>
      <c r="HV233" s="7"/>
      <c r="HW233" s="7"/>
      <c r="HX233" s="7"/>
      <c r="HY233" s="7"/>
      <c r="HZ233" s="7"/>
      <c r="IA233" s="7"/>
      <c r="IB233" s="7"/>
    </row>
    <row r="234" spans="1:236" s="5" customFormat="1" ht="12.75">
      <c r="A234"/>
      <c r="B234"/>
      <c r="C234"/>
      <c r="D234"/>
      <c r="E234"/>
      <c r="F234"/>
      <c r="G234"/>
      <c r="H234"/>
      <c r="I234"/>
      <c r="J234" s="430"/>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s="2"/>
      <c r="CD234"/>
      <c r="CE234"/>
      <c r="CF234"/>
      <c r="CG234" s="3"/>
      <c r="CH234" s="3"/>
      <c r="CI234" s="4"/>
      <c r="CJ234"/>
      <c r="CK234"/>
      <c r="CL234"/>
      <c r="CM234"/>
      <c r="CN234"/>
      <c r="CO234"/>
      <c r="CP234"/>
      <c r="CQ234"/>
      <c r="CR234"/>
      <c r="CX234"/>
      <c r="CY234"/>
      <c r="DE234" s="3"/>
      <c r="DF234" s="3"/>
      <c r="EG234" s="6"/>
      <c r="EH234" s="6"/>
      <c r="EN234" s="6"/>
      <c r="EO234" s="6"/>
      <c r="EU234" s="6"/>
      <c r="EV234" s="6"/>
      <c r="FB234" s="6"/>
      <c r="FC234" s="6"/>
      <c r="FI234" s="10"/>
      <c r="FJ234" s="10"/>
      <c r="FK234" s="10"/>
      <c r="FL234" s="10"/>
      <c r="FM234" s="10"/>
      <c r="FN234" s="10"/>
      <c r="FO234" s="10"/>
      <c r="FP234" s="8"/>
      <c r="FV234" s="8"/>
      <c r="FW234" s="7"/>
      <c r="FX234" s="7"/>
      <c r="FY234" s="7"/>
      <c r="FZ234" s="7"/>
      <c r="GA234" s="7"/>
      <c r="GB234" s="7"/>
      <c r="GC234" s="7"/>
      <c r="GD234" s="7"/>
      <c r="GE234" s="7"/>
      <c r="GF234" s="7"/>
      <c r="GG234" s="7"/>
      <c r="GH234" s="7"/>
      <c r="GI234" s="7"/>
      <c r="GJ234" s="7"/>
      <c r="GK234" s="7"/>
      <c r="GL234" s="7"/>
      <c r="GM234" s="7"/>
      <c r="GN234" s="7"/>
      <c r="GO234" s="7"/>
      <c r="GP234" s="7"/>
      <c r="GQ234" s="7"/>
      <c r="GR234" s="7"/>
      <c r="GS234" s="7"/>
      <c r="GT234" s="7"/>
      <c r="GU234" s="7"/>
      <c r="GV234" s="7"/>
      <c r="GW234" s="7"/>
      <c r="GX234" s="7"/>
      <c r="GY234" s="7"/>
      <c r="GZ234" s="7"/>
      <c r="HA234" s="7"/>
      <c r="HB234" s="7"/>
      <c r="HC234" s="7"/>
      <c r="HD234" s="7"/>
      <c r="HE234" s="7"/>
      <c r="HF234" s="9"/>
      <c r="HG234" s="9"/>
      <c r="HH234" s="7"/>
      <c r="HI234" s="7"/>
      <c r="HJ234" s="7"/>
      <c r="HK234" s="7"/>
      <c r="HL234" s="7"/>
      <c r="HM234" s="9"/>
      <c r="HN234" s="9"/>
      <c r="HO234" s="7"/>
      <c r="HP234" s="7"/>
      <c r="HQ234" s="7"/>
      <c r="HR234" s="7"/>
      <c r="HS234" s="7"/>
      <c r="HT234" s="8"/>
      <c r="HU234" s="7"/>
      <c r="HV234" s="7"/>
      <c r="HW234" s="7"/>
      <c r="HX234" s="7"/>
      <c r="HY234" s="7"/>
      <c r="HZ234" s="7"/>
      <c r="IA234" s="7"/>
      <c r="IB234" s="7"/>
    </row>
    <row r="235" spans="1:236" s="5" customFormat="1" ht="12.75">
      <c r="A235"/>
      <c r="B235"/>
      <c r="C235"/>
      <c r="D235"/>
      <c r="E235"/>
      <c r="F235"/>
      <c r="G235"/>
      <c r="H235"/>
      <c r="I235"/>
      <c r="J235" s="430"/>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s="2"/>
      <c r="CD235"/>
      <c r="CE235"/>
      <c r="CF235"/>
      <c r="CG235" s="3"/>
      <c r="CH235" s="3"/>
      <c r="CI235" s="4"/>
      <c r="CJ235"/>
      <c r="CK235"/>
      <c r="CL235"/>
      <c r="CM235"/>
      <c r="CN235"/>
      <c r="CO235"/>
      <c r="CP235"/>
      <c r="CQ235"/>
      <c r="CR235"/>
      <c r="CX235"/>
      <c r="CY235"/>
      <c r="DE235" s="3"/>
      <c r="DF235" s="3"/>
      <c r="EG235" s="6"/>
      <c r="EH235" s="6"/>
      <c r="EN235" s="6"/>
      <c r="EO235" s="6"/>
      <c r="EU235" s="6"/>
      <c r="EV235" s="6"/>
      <c r="FB235" s="6"/>
      <c r="FC235" s="6"/>
      <c r="FI235" s="10"/>
      <c r="FJ235" s="10"/>
      <c r="FK235" s="10"/>
      <c r="FL235" s="10"/>
      <c r="FM235" s="10"/>
      <c r="FN235" s="10"/>
      <c r="FO235" s="10"/>
      <c r="FP235" s="8"/>
      <c r="FV235" s="8"/>
      <c r="FW235" s="7"/>
      <c r="FX235" s="7"/>
      <c r="FY235" s="7"/>
      <c r="FZ235" s="7"/>
      <c r="GA235" s="7"/>
      <c r="GB235" s="7"/>
      <c r="GC235" s="7"/>
      <c r="GD235" s="7"/>
      <c r="GE235" s="7"/>
      <c r="GF235" s="7"/>
      <c r="GG235" s="7"/>
      <c r="GH235" s="7"/>
      <c r="GI235" s="7"/>
      <c r="GJ235" s="7"/>
      <c r="GK235" s="7"/>
      <c r="GL235" s="7"/>
      <c r="GM235" s="7"/>
      <c r="GN235" s="7"/>
      <c r="GO235" s="7"/>
      <c r="GP235" s="7"/>
      <c r="GQ235" s="7"/>
      <c r="GR235" s="7"/>
      <c r="GS235" s="7"/>
      <c r="GT235" s="7"/>
      <c r="GU235" s="7"/>
      <c r="GV235" s="7"/>
      <c r="GW235" s="7"/>
      <c r="GX235" s="7"/>
      <c r="GY235" s="7"/>
      <c r="GZ235" s="7"/>
      <c r="HA235" s="7"/>
      <c r="HB235" s="7"/>
      <c r="HC235" s="7"/>
      <c r="HD235" s="7"/>
      <c r="HE235" s="7"/>
      <c r="HF235" s="9"/>
      <c r="HG235" s="9"/>
      <c r="HH235" s="7"/>
      <c r="HI235" s="7"/>
      <c r="HJ235" s="7"/>
      <c r="HK235" s="7"/>
      <c r="HL235" s="7"/>
      <c r="HM235" s="9"/>
      <c r="HN235" s="9"/>
      <c r="HO235" s="7"/>
      <c r="HP235" s="7"/>
      <c r="HQ235" s="7"/>
      <c r="HR235" s="7"/>
      <c r="HS235" s="7"/>
      <c r="HT235" s="8"/>
      <c r="HU235" s="7"/>
      <c r="HV235" s="7"/>
      <c r="HW235" s="7"/>
      <c r="HX235" s="7"/>
      <c r="HY235" s="7"/>
      <c r="HZ235" s="7"/>
      <c r="IA235" s="7"/>
      <c r="IB235" s="7"/>
    </row>
    <row r="236" spans="1:236" s="5" customFormat="1" ht="12.75">
      <c r="A236"/>
      <c r="B236"/>
      <c r="C236"/>
      <c r="D236"/>
      <c r="E236"/>
      <c r="F236"/>
      <c r="G236"/>
      <c r="H236"/>
      <c r="I236"/>
      <c r="J236" s="430"/>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s="2"/>
      <c r="CD236"/>
      <c r="CE236"/>
      <c r="CF236"/>
      <c r="CG236" s="3"/>
      <c r="CH236" s="3"/>
      <c r="CI236" s="4"/>
      <c r="CJ236"/>
      <c r="CK236"/>
      <c r="CL236"/>
      <c r="CM236"/>
      <c r="CN236"/>
      <c r="CO236"/>
      <c r="CP236"/>
      <c r="CQ236"/>
      <c r="CR236"/>
      <c r="CX236"/>
      <c r="CY236"/>
      <c r="DE236" s="3"/>
      <c r="DF236" s="3"/>
      <c r="EG236" s="6"/>
      <c r="EH236" s="6"/>
      <c r="EN236" s="6"/>
      <c r="EO236" s="6"/>
      <c r="EU236" s="6"/>
      <c r="EV236" s="6"/>
      <c r="FB236" s="6"/>
      <c r="FC236" s="6"/>
      <c r="FI236" s="10"/>
      <c r="FJ236" s="10"/>
      <c r="FK236" s="10"/>
      <c r="FL236" s="10"/>
      <c r="FM236" s="10"/>
      <c r="FN236" s="10"/>
      <c r="FO236" s="10"/>
      <c r="FP236" s="8"/>
      <c r="FV236" s="8"/>
      <c r="FW236" s="7"/>
      <c r="FX236" s="7"/>
      <c r="FY236" s="7"/>
      <c r="FZ236" s="7"/>
      <c r="GA236" s="7"/>
      <c r="GB236" s="7"/>
      <c r="GC236" s="7"/>
      <c r="GD236" s="7"/>
      <c r="GE236" s="7"/>
      <c r="GF236" s="7"/>
      <c r="GG236" s="7"/>
      <c r="GH236" s="7"/>
      <c r="GI236" s="7"/>
      <c r="GJ236" s="7"/>
      <c r="GK236" s="7"/>
      <c r="GL236" s="7"/>
      <c r="GM236" s="7"/>
      <c r="GN236" s="7"/>
      <c r="GO236" s="7"/>
      <c r="GP236" s="7"/>
      <c r="GQ236" s="7"/>
      <c r="GR236" s="7"/>
      <c r="GS236" s="7"/>
      <c r="GT236" s="7"/>
      <c r="GU236" s="7"/>
      <c r="GV236" s="7"/>
      <c r="GW236" s="7"/>
      <c r="GX236" s="7"/>
      <c r="GY236" s="7"/>
      <c r="GZ236" s="7"/>
      <c r="HA236" s="7"/>
      <c r="HB236" s="7"/>
      <c r="HC236" s="7"/>
      <c r="HD236" s="7"/>
      <c r="HE236" s="7"/>
      <c r="HF236" s="9"/>
      <c r="HG236" s="9"/>
      <c r="HH236" s="7"/>
      <c r="HI236" s="7"/>
      <c r="HJ236" s="7"/>
      <c r="HK236" s="7"/>
      <c r="HL236" s="7"/>
      <c r="HM236" s="9"/>
      <c r="HN236" s="9"/>
      <c r="HO236" s="7"/>
      <c r="HP236" s="7"/>
      <c r="HQ236" s="7"/>
      <c r="HR236" s="7"/>
      <c r="HS236" s="7"/>
      <c r="HT236" s="8"/>
      <c r="HU236" s="7"/>
      <c r="HV236" s="7"/>
      <c r="HW236" s="7"/>
      <c r="HX236" s="7"/>
      <c r="HY236" s="7"/>
      <c r="HZ236" s="7"/>
      <c r="IA236" s="7"/>
      <c r="IB236" s="7"/>
    </row>
    <row r="237" spans="1:236" s="5" customFormat="1" ht="12.75">
      <c r="A237"/>
      <c r="B237"/>
      <c r="C237"/>
      <c r="D237"/>
      <c r="E237"/>
      <c r="F237"/>
      <c r="G237"/>
      <c r="H237"/>
      <c r="I237"/>
      <c r="J237" s="430"/>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s="2"/>
      <c r="CD237"/>
      <c r="CE237"/>
      <c r="CF237"/>
      <c r="CG237" s="3"/>
      <c r="CH237" s="3"/>
      <c r="CI237" s="4"/>
      <c r="CJ237"/>
      <c r="CK237"/>
      <c r="CL237"/>
      <c r="CM237"/>
      <c r="CN237"/>
      <c r="CO237"/>
      <c r="CP237"/>
      <c r="CQ237"/>
      <c r="CR237"/>
      <c r="CX237"/>
      <c r="CY237"/>
      <c r="DE237" s="3"/>
      <c r="DF237" s="3"/>
      <c r="EG237" s="6"/>
      <c r="EH237" s="6"/>
      <c r="EN237" s="6"/>
      <c r="EO237" s="6"/>
      <c r="EU237" s="6"/>
      <c r="EV237" s="6"/>
      <c r="FB237" s="6"/>
      <c r="FC237" s="6"/>
      <c r="FI237" s="10"/>
      <c r="FJ237" s="10"/>
      <c r="FK237" s="10"/>
      <c r="FL237" s="10"/>
      <c r="FM237" s="10"/>
      <c r="FN237" s="10"/>
      <c r="FO237" s="10"/>
      <c r="FP237" s="8"/>
      <c r="FV237" s="8"/>
      <c r="FW237" s="7"/>
      <c r="FX237" s="7"/>
      <c r="FY237" s="7"/>
      <c r="FZ237" s="7"/>
      <c r="GA237" s="7"/>
      <c r="GB237" s="7"/>
      <c r="GC237" s="7"/>
      <c r="GD237" s="7"/>
      <c r="GE237" s="7"/>
      <c r="GF237" s="7"/>
      <c r="GG237" s="7"/>
      <c r="GH237" s="7"/>
      <c r="GI237" s="7"/>
      <c r="GJ237" s="7"/>
      <c r="GK237" s="7"/>
      <c r="GL237" s="7"/>
      <c r="GM237" s="7"/>
      <c r="GN237" s="7"/>
      <c r="GO237" s="7"/>
      <c r="GP237" s="7"/>
      <c r="GQ237" s="7"/>
      <c r="GR237" s="7"/>
      <c r="GS237" s="7"/>
      <c r="GT237" s="7"/>
      <c r="GU237" s="7"/>
      <c r="GV237" s="7"/>
      <c r="GW237" s="7"/>
      <c r="GX237" s="7"/>
      <c r="GY237" s="7"/>
      <c r="GZ237" s="7"/>
      <c r="HA237" s="7"/>
      <c r="HB237" s="7"/>
      <c r="HC237" s="7"/>
      <c r="HD237" s="7"/>
      <c r="HE237" s="7"/>
      <c r="HF237" s="9"/>
      <c r="HG237" s="9"/>
      <c r="HH237" s="7"/>
      <c r="HI237" s="7"/>
      <c r="HJ237" s="7"/>
      <c r="HK237" s="7"/>
      <c r="HL237" s="7"/>
      <c r="HM237" s="9"/>
      <c r="HN237" s="9"/>
      <c r="HO237" s="7"/>
      <c r="HP237" s="7"/>
      <c r="HQ237" s="7"/>
      <c r="HR237" s="7"/>
      <c r="HS237" s="7"/>
      <c r="HT237" s="8"/>
      <c r="HU237" s="7"/>
      <c r="HV237" s="7"/>
      <c r="HW237" s="7"/>
      <c r="HX237" s="7"/>
      <c r="HY237" s="7"/>
      <c r="HZ237" s="7"/>
      <c r="IA237" s="7"/>
      <c r="IB237" s="7"/>
    </row>
    <row r="238" spans="1:236" s="5" customFormat="1" ht="12.75">
      <c r="A238"/>
      <c r="B238"/>
      <c r="C238"/>
      <c r="D238"/>
      <c r="E238"/>
      <c r="F238"/>
      <c r="G238"/>
      <c r="H238"/>
      <c r="I238"/>
      <c r="J238" s="430"/>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s="2"/>
      <c r="CD238"/>
      <c r="CE238"/>
      <c r="CF238"/>
      <c r="CG238" s="3"/>
      <c r="CH238" s="3"/>
      <c r="CI238" s="4"/>
      <c r="CJ238"/>
      <c r="CK238"/>
      <c r="CL238"/>
      <c r="CM238"/>
      <c r="CN238"/>
      <c r="CO238"/>
      <c r="CP238"/>
      <c r="CQ238"/>
      <c r="CR238"/>
      <c r="CX238"/>
      <c r="CY238"/>
      <c r="DE238" s="3"/>
      <c r="DF238" s="3"/>
      <c r="EG238" s="6"/>
      <c r="EH238" s="6"/>
      <c r="EN238" s="6"/>
      <c r="EO238" s="6"/>
      <c r="EU238" s="6"/>
      <c r="EV238" s="6"/>
      <c r="FB238" s="6"/>
      <c r="FC238" s="6"/>
      <c r="FI238" s="10"/>
      <c r="FJ238" s="10"/>
      <c r="FK238" s="10"/>
      <c r="FL238" s="10"/>
      <c r="FM238" s="10"/>
      <c r="FN238" s="10"/>
      <c r="FO238" s="10"/>
      <c r="FP238" s="8"/>
      <c r="FV238" s="8"/>
      <c r="FW238" s="7"/>
      <c r="FX238" s="7"/>
      <c r="FY238" s="7"/>
      <c r="FZ238" s="7"/>
      <c r="GA238" s="7"/>
      <c r="GB238" s="7"/>
      <c r="GC238" s="7"/>
      <c r="GD238" s="7"/>
      <c r="GE238" s="7"/>
      <c r="GF238" s="7"/>
      <c r="GG238" s="7"/>
      <c r="GH238" s="7"/>
      <c r="GI238" s="7"/>
      <c r="GJ238" s="7"/>
      <c r="GK238" s="7"/>
      <c r="GL238" s="7"/>
      <c r="GM238" s="7"/>
      <c r="GN238" s="7"/>
      <c r="GO238" s="7"/>
      <c r="GP238" s="7"/>
      <c r="GQ238" s="7"/>
      <c r="GR238" s="7"/>
      <c r="GS238" s="7"/>
      <c r="GT238" s="7"/>
      <c r="GU238" s="7"/>
      <c r="GV238" s="7"/>
      <c r="GW238" s="7"/>
      <c r="GX238" s="7"/>
      <c r="GY238" s="7"/>
      <c r="GZ238" s="7"/>
      <c r="HA238" s="7"/>
      <c r="HB238" s="7"/>
      <c r="HC238" s="7"/>
      <c r="HD238" s="7"/>
      <c r="HE238" s="7"/>
      <c r="HF238" s="9"/>
      <c r="HG238" s="9"/>
      <c r="HH238" s="7"/>
      <c r="HI238" s="7"/>
      <c r="HJ238" s="7"/>
      <c r="HK238" s="7"/>
      <c r="HL238" s="7"/>
      <c r="HM238" s="9"/>
      <c r="HN238" s="9"/>
      <c r="HO238" s="7"/>
      <c r="HP238" s="7"/>
      <c r="HQ238" s="7"/>
      <c r="HR238" s="7"/>
      <c r="HS238" s="7"/>
      <c r="HT238" s="8"/>
      <c r="HU238" s="7"/>
      <c r="HV238" s="7"/>
      <c r="HW238" s="7"/>
      <c r="HX238" s="7"/>
      <c r="HY238" s="7"/>
      <c r="HZ238" s="7"/>
      <c r="IA238" s="7"/>
      <c r="IB238" s="7"/>
    </row>
    <row r="239" spans="1:236" s="5" customFormat="1" ht="12.75">
      <c r="A239"/>
      <c r="B239"/>
      <c r="C239"/>
      <c r="D239"/>
      <c r="E239"/>
      <c r="F239"/>
      <c r="G239"/>
      <c r="H239"/>
      <c r="I239"/>
      <c r="J239" s="430"/>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s="2"/>
      <c r="CD239"/>
      <c r="CE239"/>
      <c r="CF239"/>
      <c r="CG239" s="3"/>
      <c r="CH239" s="3"/>
      <c r="CI239" s="4"/>
      <c r="CJ239"/>
      <c r="CK239"/>
      <c r="CL239"/>
      <c r="CM239"/>
      <c r="CN239"/>
      <c r="CO239"/>
      <c r="CP239"/>
      <c r="CQ239"/>
      <c r="CR239"/>
      <c r="CX239"/>
      <c r="CY239"/>
      <c r="DE239" s="3"/>
      <c r="DF239" s="3"/>
      <c r="EG239" s="6"/>
      <c r="EH239" s="6"/>
      <c r="EN239" s="6"/>
      <c r="EO239" s="6"/>
      <c r="EU239" s="6"/>
      <c r="EV239" s="6"/>
      <c r="FB239" s="6"/>
      <c r="FC239" s="6"/>
      <c r="FI239" s="10"/>
      <c r="FJ239" s="10"/>
      <c r="FK239" s="10"/>
      <c r="FL239" s="10"/>
      <c r="FM239" s="10"/>
      <c r="FN239" s="10"/>
      <c r="FO239" s="10"/>
      <c r="FP239" s="8"/>
      <c r="FV239" s="8"/>
      <c r="FW239" s="7"/>
      <c r="FX239" s="7"/>
      <c r="FY239" s="7"/>
      <c r="FZ239" s="7"/>
      <c r="GA239" s="7"/>
      <c r="GB239" s="7"/>
      <c r="GC239" s="7"/>
      <c r="GD239" s="7"/>
      <c r="GE239" s="7"/>
      <c r="GF239" s="7"/>
      <c r="GG239" s="7"/>
      <c r="GH239" s="7"/>
      <c r="GI239" s="7"/>
      <c r="GJ239" s="7"/>
      <c r="GK239" s="7"/>
      <c r="GL239" s="7"/>
      <c r="GM239" s="7"/>
      <c r="GN239" s="7"/>
      <c r="GO239" s="7"/>
      <c r="GP239" s="7"/>
      <c r="GQ239" s="7"/>
      <c r="GR239" s="7"/>
      <c r="GS239" s="7"/>
      <c r="GT239" s="7"/>
      <c r="GU239" s="7"/>
      <c r="GV239" s="7"/>
      <c r="GW239" s="7"/>
      <c r="GX239" s="7"/>
      <c r="GY239" s="7"/>
      <c r="GZ239" s="7"/>
      <c r="HA239" s="7"/>
      <c r="HB239" s="7"/>
      <c r="HC239" s="7"/>
      <c r="HD239" s="7"/>
      <c r="HE239" s="7"/>
      <c r="HF239" s="9"/>
      <c r="HG239" s="9"/>
      <c r="HH239" s="7"/>
      <c r="HI239" s="7"/>
      <c r="HJ239" s="7"/>
      <c r="HK239" s="7"/>
      <c r="HL239" s="7"/>
      <c r="HM239" s="9"/>
      <c r="HN239" s="9"/>
      <c r="HO239" s="7"/>
      <c r="HP239" s="7"/>
      <c r="HQ239" s="7"/>
      <c r="HR239" s="7"/>
      <c r="HS239" s="7"/>
      <c r="HT239" s="8"/>
      <c r="HU239" s="7"/>
      <c r="HV239" s="7"/>
      <c r="HW239" s="7"/>
      <c r="HX239" s="7"/>
      <c r="HY239" s="7"/>
      <c r="HZ239" s="7"/>
      <c r="IA239" s="7"/>
      <c r="IB239" s="7"/>
    </row>
    <row r="240" spans="1:236" s="5" customFormat="1" ht="12.75">
      <c r="A240"/>
      <c r="B240"/>
      <c r="C240"/>
      <c r="D240"/>
      <c r="E240"/>
      <c r="F240"/>
      <c r="G240"/>
      <c r="H240"/>
      <c r="I240"/>
      <c r="J240" s="43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s="2"/>
      <c r="CD240"/>
      <c r="CE240"/>
      <c r="CF240"/>
      <c r="CG240" s="3"/>
      <c r="CH240" s="3"/>
      <c r="CI240" s="4"/>
      <c r="CJ240"/>
      <c r="CK240"/>
      <c r="CL240"/>
      <c r="CM240"/>
      <c r="CN240"/>
      <c r="CO240"/>
      <c r="CP240"/>
      <c r="CQ240"/>
      <c r="CR240"/>
      <c r="CX240"/>
      <c r="CY240"/>
      <c r="DE240" s="3"/>
      <c r="DF240" s="3"/>
      <c r="EG240" s="6"/>
      <c r="EH240" s="6"/>
      <c r="EN240" s="6"/>
      <c r="EO240" s="6"/>
      <c r="EU240" s="6"/>
      <c r="EV240" s="6"/>
      <c r="FB240" s="6"/>
      <c r="FC240" s="6"/>
      <c r="FI240" s="10"/>
      <c r="FJ240" s="10"/>
      <c r="FK240" s="10"/>
      <c r="FL240" s="10"/>
      <c r="FM240" s="10"/>
      <c r="FN240" s="10"/>
      <c r="FO240" s="10"/>
      <c r="FP240" s="8"/>
      <c r="FV240" s="8"/>
      <c r="FW240" s="7"/>
      <c r="FX240" s="7"/>
      <c r="FY240" s="7"/>
      <c r="FZ240" s="7"/>
      <c r="GA240" s="7"/>
      <c r="GB240" s="7"/>
      <c r="GC240" s="7"/>
      <c r="GD240" s="7"/>
      <c r="GE240" s="7"/>
      <c r="GF240" s="7"/>
      <c r="GG240" s="7"/>
      <c r="GH240" s="7"/>
      <c r="GI240" s="7"/>
      <c r="GJ240" s="7"/>
      <c r="GK240" s="7"/>
      <c r="GL240" s="7"/>
      <c r="GM240" s="7"/>
      <c r="GN240" s="7"/>
      <c r="GO240" s="7"/>
      <c r="GP240" s="7"/>
      <c r="GQ240" s="7"/>
      <c r="GR240" s="7"/>
      <c r="GS240" s="7"/>
      <c r="GT240" s="7"/>
      <c r="GU240" s="7"/>
      <c r="GV240" s="7"/>
      <c r="GW240" s="7"/>
      <c r="GX240" s="7"/>
      <c r="GY240" s="7"/>
      <c r="GZ240" s="7"/>
      <c r="HA240" s="7"/>
      <c r="HB240" s="7"/>
      <c r="HC240" s="7"/>
      <c r="HD240" s="7"/>
      <c r="HE240" s="7"/>
      <c r="HF240" s="9"/>
      <c r="HG240" s="9"/>
      <c r="HH240" s="7"/>
      <c r="HI240" s="7"/>
      <c r="HJ240" s="7"/>
      <c r="HK240" s="7"/>
      <c r="HL240" s="7"/>
      <c r="HM240" s="9"/>
      <c r="HN240" s="9"/>
      <c r="HO240" s="7"/>
      <c r="HP240" s="7"/>
      <c r="HQ240" s="7"/>
      <c r="HR240" s="7"/>
      <c r="HS240" s="7"/>
      <c r="HT240" s="8"/>
      <c r="HU240" s="7"/>
      <c r="HV240" s="7"/>
      <c r="HW240" s="7"/>
      <c r="HX240" s="7"/>
      <c r="HY240" s="7"/>
      <c r="HZ240" s="7"/>
      <c r="IA240" s="7"/>
      <c r="IB240" s="7"/>
    </row>
    <row r="241" spans="1:236" s="5" customFormat="1" ht="12.75">
      <c r="A241"/>
      <c r="B241"/>
      <c r="C241"/>
      <c r="D241"/>
      <c r="E241"/>
      <c r="F241"/>
      <c r="G241"/>
      <c r="H241"/>
      <c r="I241"/>
      <c r="J241" s="430"/>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s="2"/>
      <c r="CD241"/>
      <c r="CE241"/>
      <c r="CF241"/>
      <c r="CG241" s="3"/>
      <c r="CH241" s="3"/>
      <c r="CI241" s="4"/>
      <c r="CJ241"/>
      <c r="CK241"/>
      <c r="CL241"/>
      <c r="CM241"/>
      <c r="CN241"/>
      <c r="CO241"/>
      <c r="CP241"/>
      <c r="CQ241"/>
      <c r="CR241"/>
      <c r="CX241"/>
      <c r="CY241"/>
      <c r="DE241" s="3"/>
      <c r="DF241" s="3"/>
      <c r="EG241" s="6"/>
      <c r="EH241" s="6"/>
      <c r="EN241" s="6"/>
      <c r="EO241" s="6"/>
      <c r="EU241" s="6"/>
      <c r="EV241" s="6"/>
      <c r="FB241" s="6"/>
      <c r="FC241" s="6"/>
      <c r="FI241" s="10"/>
      <c r="FJ241" s="10"/>
      <c r="FK241" s="10"/>
      <c r="FL241" s="10"/>
      <c r="FM241" s="10"/>
      <c r="FN241" s="10"/>
      <c r="FO241" s="10"/>
      <c r="FP241" s="8"/>
      <c r="FV241" s="8"/>
      <c r="FW241" s="7"/>
      <c r="FX241" s="7"/>
      <c r="FY241" s="7"/>
      <c r="FZ241" s="7"/>
      <c r="GA241" s="7"/>
      <c r="GB241" s="7"/>
      <c r="GC241" s="7"/>
      <c r="GD241" s="7"/>
      <c r="GE241" s="7"/>
      <c r="GF241" s="7"/>
      <c r="GG241" s="7"/>
      <c r="GH241" s="7"/>
      <c r="GI241" s="7"/>
      <c r="GJ241" s="7"/>
      <c r="GK241" s="7"/>
      <c r="GL241" s="7"/>
      <c r="GM241" s="7"/>
      <c r="GN241" s="7"/>
      <c r="GO241" s="7"/>
      <c r="GP241" s="7"/>
      <c r="GQ241" s="7"/>
      <c r="GR241" s="7"/>
      <c r="GS241" s="7"/>
      <c r="GT241" s="7"/>
      <c r="GU241" s="7"/>
      <c r="GV241" s="7"/>
      <c r="GW241" s="7"/>
      <c r="GX241" s="7"/>
      <c r="GY241" s="7"/>
      <c r="GZ241" s="7"/>
      <c r="HA241" s="7"/>
      <c r="HB241" s="7"/>
      <c r="HC241" s="7"/>
      <c r="HD241" s="7"/>
      <c r="HE241" s="7"/>
      <c r="HF241" s="9"/>
      <c r="HG241" s="9"/>
      <c r="HH241" s="7"/>
      <c r="HI241" s="7"/>
      <c r="HJ241" s="7"/>
      <c r="HK241" s="7"/>
      <c r="HL241" s="7"/>
      <c r="HM241" s="9"/>
      <c r="HN241" s="9"/>
      <c r="HO241" s="7"/>
      <c r="HP241" s="7"/>
      <c r="HQ241" s="7"/>
      <c r="HR241" s="7"/>
      <c r="HS241" s="7"/>
      <c r="HT241" s="8"/>
      <c r="HU241" s="7"/>
      <c r="HV241" s="7"/>
      <c r="HW241" s="7"/>
      <c r="HX241" s="7"/>
      <c r="HY241" s="7"/>
      <c r="HZ241" s="7"/>
      <c r="IA241" s="7"/>
      <c r="IB241" s="7"/>
    </row>
    <row r="242" spans="1:236" s="5" customFormat="1" ht="12.75">
      <c r="A242"/>
      <c r="B242"/>
      <c r="C242"/>
      <c r="D242"/>
      <c r="E242"/>
      <c r="F242"/>
      <c r="G242"/>
      <c r="H242"/>
      <c r="I242"/>
      <c r="J242" s="430"/>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s="2"/>
      <c r="CD242"/>
      <c r="CE242"/>
      <c r="CF242"/>
      <c r="CG242" s="3"/>
      <c r="CH242" s="3"/>
      <c r="CI242" s="4"/>
      <c r="CJ242"/>
      <c r="CK242"/>
      <c r="CL242"/>
      <c r="CM242"/>
      <c r="CN242"/>
      <c r="CO242"/>
      <c r="CP242"/>
      <c r="CQ242"/>
      <c r="CR242"/>
      <c r="CX242"/>
      <c r="CY242"/>
      <c r="DE242" s="3"/>
      <c r="DF242" s="3"/>
      <c r="EG242" s="6"/>
      <c r="EH242" s="6"/>
      <c r="EN242" s="6"/>
      <c r="EO242" s="6"/>
      <c r="EU242" s="6"/>
      <c r="EV242" s="6"/>
      <c r="FB242" s="6"/>
      <c r="FC242" s="6"/>
      <c r="FI242" s="10"/>
      <c r="FJ242" s="10"/>
      <c r="FK242" s="10"/>
      <c r="FL242" s="10"/>
      <c r="FM242" s="10"/>
      <c r="FN242" s="10"/>
      <c r="FO242" s="10"/>
      <c r="FP242" s="8"/>
      <c r="FV242" s="8"/>
      <c r="FW242" s="7"/>
      <c r="FX242" s="7"/>
      <c r="FY242" s="7"/>
      <c r="FZ242" s="7"/>
      <c r="GA242" s="7"/>
      <c r="GB242" s="7"/>
      <c r="GC242" s="7"/>
      <c r="GD242" s="7"/>
      <c r="GE242" s="7"/>
      <c r="GF242" s="7"/>
      <c r="GG242" s="7"/>
      <c r="GH242" s="7"/>
      <c r="GI242" s="7"/>
      <c r="GJ242" s="7"/>
      <c r="GK242" s="7"/>
      <c r="GL242" s="7"/>
      <c r="GM242" s="7"/>
      <c r="GN242" s="7"/>
      <c r="GO242" s="7"/>
      <c r="GP242" s="7"/>
      <c r="GQ242" s="7"/>
      <c r="GR242" s="7"/>
      <c r="GS242" s="7"/>
      <c r="GT242" s="7"/>
      <c r="GU242" s="7"/>
      <c r="GV242" s="7"/>
      <c r="GW242" s="7"/>
      <c r="GX242" s="7"/>
      <c r="GY242" s="7"/>
      <c r="GZ242" s="7"/>
      <c r="HA242" s="7"/>
      <c r="HB242" s="7"/>
      <c r="HC242" s="7"/>
      <c r="HD242" s="7"/>
      <c r="HE242" s="7"/>
      <c r="HF242" s="9"/>
      <c r="HG242" s="9"/>
      <c r="HH242" s="7"/>
      <c r="HI242" s="7"/>
      <c r="HJ242" s="7"/>
      <c r="HK242" s="7"/>
      <c r="HL242" s="7"/>
      <c r="HM242" s="9"/>
      <c r="HN242" s="9"/>
      <c r="HO242" s="7"/>
      <c r="HP242" s="7"/>
      <c r="HQ242" s="7"/>
      <c r="HR242" s="7"/>
      <c r="HS242" s="7"/>
      <c r="HT242" s="8"/>
      <c r="HU242" s="7"/>
      <c r="HV242" s="7"/>
      <c r="HW242" s="7"/>
      <c r="HX242" s="7"/>
      <c r="HY242" s="7"/>
      <c r="HZ242" s="7"/>
      <c r="IA242" s="7"/>
      <c r="IB242" s="7"/>
    </row>
    <row r="243" spans="1:236" s="5" customFormat="1" ht="12.75">
      <c r="A243"/>
      <c r="B243"/>
      <c r="C243"/>
      <c r="D243"/>
      <c r="E243"/>
      <c r="F243"/>
      <c r="G243"/>
      <c r="H243"/>
      <c r="I243"/>
      <c r="J243" s="430"/>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s="2"/>
      <c r="CD243"/>
      <c r="CE243"/>
      <c r="CF243"/>
      <c r="CG243" s="3"/>
      <c r="CH243" s="3"/>
      <c r="CI243" s="4"/>
      <c r="CJ243"/>
      <c r="CK243"/>
      <c r="CL243"/>
      <c r="CM243"/>
      <c r="CN243"/>
      <c r="CO243"/>
      <c r="CP243"/>
      <c r="CQ243"/>
      <c r="CR243"/>
      <c r="CX243"/>
      <c r="CY243"/>
      <c r="DE243" s="3"/>
      <c r="DF243" s="3"/>
      <c r="EG243" s="6"/>
      <c r="EH243" s="6"/>
      <c r="EN243" s="6"/>
      <c r="EO243" s="6"/>
      <c r="EU243" s="6"/>
      <c r="EV243" s="6"/>
      <c r="FB243" s="6"/>
      <c r="FC243" s="6"/>
      <c r="FI243" s="10"/>
      <c r="FJ243" s="10"/>
      <c r="FK243" s="10"/>
      <c r="FL243" s="10"/>
      <c r="FM243" s="10"/>
      <c r="FN243" s="10"/>
      <c r="FO243" s="10"/>
      <c r="FP243" s="8"/>
      <c r="FV243" s="8"/>
      <c r="FW243" s="7"/>
      <c r="FX243" s="7"/>
      <c r="FY243" s="7"/>
      <c r="FZ243" s="7"/>
      <c r="GA243" s="7"/>
      <c r="GB243" s="7"/>
      <c r="GC243" s="7"/>
      <c r="GD243" s="7"/>
      <c r="GE243" s="7"/>
      <c r="GF243" s="7"/>
      <c r="GG243" s="7"/>
      <c r="GH243" s="7"/>
      <c r="GI243" s="7"/>
      <c r="GJ243" s="7"/>
      <c r="GK243" s="7"/>
      <c r="GL243" s="7"/>
      <c r="GM243" s="7"/>
      <c r="GN243" s="7"/>
      <c r="GO243" s="7"/>
      <c r="GP243" s="7"/>
      <c r="GQ243" s="7"/>
      <c r="GR243" s="7"/>
      <c r="GS243" s="7"/>
      <c r="GT243" s="7"/>
      <c r="GU243" s="7"/>
      <c r="GV243" s="7"/>
      <c r="GW243" s="7"/>
      <c r="GX243" s="7"/>
      <c r="GY243" s="7"/>
      <c r="GZ243" s="7"/>
      <c r="HA243" s="7"/>
      <c r="HB243" s="7"/>
      <c r="HC243" s="7"/>
      <c r="HD243" s="7"/>
      <c r="HE243" s="7"/>
      <c r="HF243" s="9"/>
      <c r="HG243" s="9"/>
      <c r="HH243" s="7"/>
      <c r="HI243" s="7"/>
      <c r="HJ243" s="7"/>
      <c r="HK243" s="7"/>
      <c r="HL243" s="7"/>
      <c r="HM243" s="9"/>
      <c r="HN243" s="9"/>
      <c r="HO243" s="7"/>
      <c r="HP243" s="7"/>
      <c r="HQ243" s="7"/>
      <c r="HR243" s="7"/>
      <c r="HS243" s="7"/>
      <c r="HT243" s="8"/>
      <c r="HU243" s="7"/>
      <c r="HV243" s="7"/>
      <c r="HW243" s="7"/>
      <c r="HX243" s="7"/>
      <c r="HY243" s="7"/>
      <c r="HZ243" s="7"/>
      <c r="IA243" s="7"/>
      <c r="IB243" s="7"/>
    </row>
    <row r="244" spans="1:236" s="5" customFormat="1" ht="12.75">
      <c r="A244"/>
      <c r="B244"/>
      <c r="C244"/>
      <c r="D244"/>
      <c r="E244"/>
      <c r="F244"/>
      <c r="G244"/>
      <c r="H244"/>
      <c r="I244"/>
      <c r="J244" s="430"/>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s="2"/>
      <c r="CD244"/>
      <c r="CE244"/>
      <c r="CF244"/>
      <c r="CG244" s="3"/>
      <c r="CH244" s="3"/>
      <c r="CI244" s="4"/>
      <c r="CJ244"/>
      <c r="CK244"/>
      <c r="CL244"/>
      <c r="CM244"/>
      <c r="CN244"/>
      <c r="CO244"/>
      <c r="CP244"/>
      <c r="CQ244"/>
      <c r="CR244"/>
      <c r="CX244"/>
      <c r="CY244"/>
      <c r="DE244" s="3"/>
      <c r="DF244" s="3"/>
      <c r="EG244" s="6"/>
      <c r="EH244" s="6"/>
      <c r="EN244" s="6"/>
      <c r="EO244" s="6"/>
      <c r="EU244" s="6"/>
      <c r="EV244" s="6"/>
      <c r="FB244" s="6"/>
      <c r="FC244" s="6"/>
      <c r="FI244" s="10"/>
      <c r="FJ244" s="10"/>
      <c r="FK244" s="10"/>
      <c r="FL244" s="10"/>
      <c r="FM244" s="10"/>
      <c r="FN244" s="10"/>
      <c r="FO244" s="10"/>
      <c r="FP244" s="8"/>
      <c r="FV244" s="8"/>
      <c r="FW244" s="7"/>
      <c r="FX244" s="7"/>
      <c r="FY244" s="7"/>
      <c r="FZ244" s="7"/>
      <c r="GA244" s="7"/>
      <c r="GB244" s="7"/>
      <c r="GC244" s="7"/>
      <c r="GD244" s="7"/>
      <c r="GE244" s="7"/>
      <c r="GF244" s="7"/>
      <c r="GG244" s="7"/>
      <c r="GH244" s="7"/>
      <c r="GI244" s="7"/>
      <c r="GJ244" s="7"/>
      <c r="GK244" s="7"/>
      <c r="GL244" s="7"/>
      <c r="GM244" s="7"/>
      <c r="GN244" s="7"/>
      <c r="GO244" s="7"/>
      <c r="GP244" s="7"/>
      <c r="GQ244" s="7"/>
      <c r="GR244" s="7"/>
      <c r="GS244" s="7"/>
      <c r="GT244" s="7"/>
      <c r="GU244" s="7"/>
      <c r="GV244" s="7"/>
      <c r="GW244" s="7"/>
      <c r="GX244" s="7"/>
      <c r="GY244" s="7"/>
      <c r="GZ244" s="7"/>
      <c r="HA244" s="7"/>
      <c r="HB244" s="7"/>
      <c r="HC244" s="7"/>
      <c r="HD244" s="7"/>
      <c r="HE244" s="7"/>
      <c r="HF244" s="9"/>
      <c r="HG244" s="9"/>
      <c r="HH244" s="7"/>
      <c r="HI244" s="7"/>
      <c r="HJ244" s="7"/>
      <c r="HK244" s="7"/>
      <c r="HL244" s="7"/>
      <c r="HM244" s="9"/>
      <c r="HN244" s="9"/>
      <c r="HO244" s="7"/>
      <c r="HP244" s="7"/>
      <c r="HQ244" s="7"/>
      <c r="HR244" s="7"/>
      <c r="HS244" s="7"/>
      <c r="HT244" s="8"/>
      <c r="HU244" s="7"/>
      <c r="HV244" s="7"/>
      <c r="HW244" s="7"/>
      <c r="HX244" s="7"/>
      <c r="HY244" s="7"/>
      <c r="HZ244" s="7"/>
      <c r="IA244" s="7"/>
      <c r="IB244" s="7"/>
    </row>
    <row r="245" spans="1:236" s="5" customFormat="1" ht="12.75">
      <c r="A245"/>
      <c r="B245"/>
      <c r="C245"/>
      <c r="D245"/>
      <c r="E245"/>
      <c r="F245"/>
      <c r="G245"/>
      <c r="H245"/>
      <c r="I245"/>
      <c r="J245" s="430"/>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s="2"/>
      <c r="CD245"/>
      <c r="CE245"/>
      <c r="CF245"/>
      <c r="CG245" s="3"/>
      <c r="CH245" s="3"/>
      <c r="CI245" s="4"/>
      <c r="CJ245"/>
      <c r="CK245"/>
      <c r="CL245"/>
      <c r="CM245"/>
      <c r="CN245"/>
      <c r="CO245"/>
      <c r="CP245"/>
      <c r="CQ245"/>
      <c r="CR245"/>
      <c r="CX245"/>
      <c r="CY245"/>
      <c r="DE245" s="3"/>
      <c r="DF245" s="3"/>
      <c r="EG245" s="6"/>
      <c r="EH245" s="6"/>
      <c r="EN245" s="6"/>
      <c r="EO245" s="6"/>
      <c r="EU245" s="6"/>
      <c r="EV245" s="6"/>
      <c r="FB245" s="6"/>
      <c r="FC245" s="6"/>
      <c r="FI245" s="10"/>
      <c r="FJ245" s="10"/>
      <c r="FK245" s="10"/>
      <c r="FL245" s="10"/>
      <c r="FM245" s="10"/>
      <c r="FN245" s="10"/>
      <c r="FO245" s="10"/>
      <c r="FP245" s="8"/>
      <c r="FV245" s="8"/>
      <c r="FW245" s="7"/>
      <c r="FX245" s="7"/>
      <c r="FY245" s="7"/>
      <c r="FZ245" s="7"/>
      <c r="GA245" s="7"/>
      <c r="GB245" s="7"/>
      <c r="GC245" s="7"/>
      <c r="GD245" s="7"/>
      <c r="GE245" s="7"/>
      <c r="GF245" s="7"/>
      <c r="GG245" s="7"/>
      <c r="GH245" s="7"/>
      <c r="GI245" s="7"/>
      <c r="GJ245" s="7"/>
      <c r="GK245" s="7"/>
      <c r="GL245" s="7"/>
      <c r="GM245" s="7"/>
      <c r="GN245" s="7"/>
      <c r="GO245" s="7"/>
      <c r="GP245" s="7"/>
      <c r="GQ245" s="7"/>
      <c r="GR245" s="7"/>
      <c r="GS245" s="7"/>
      <c r="GT245" s="7"/>
      <c r="GU245" s="7"/>
      <c r="GV245" s="7"/>
      <c r="GW245" s="7"/>
      <c r="GX245" s="7"/>
      <c r="GY245" s="7"/>
      <c r="GZ245" s="7"/>
      <c r="HA245" s="7"/>
      <c r="HB245" s="7"/>
      <c r="HC245" s="7"/>
      <c r="HD245" s="7"/>
      <c r="HE245" s="7"/>
      <c r="HF245" s="9"/>
      <c r="HG245" s="9"/>
      <c r="HH245" s="7"/>
      <c r="HI245" s="7"/>
      <c r="HJ245" s="7"/>
      <c r="HK245" s="7"/>
      <c r="HL245" s="7"/>
      <c r="HM245" s="9"/>
      <c r="HN245" s="9"/>
      <c r="HO245" s="7"/>
      <c r="HP245" s="7"/>
      <c r="HQ245" s="7"/>
      <c r="HR245" s="7"/>
      <c r="HS245" s="7"/>
      <c r="HT245" s="8"/>
      <c r="HU245" s="7"/>
      <c r="HV245" s="7"/>
      <c r="HW245" s="7"/>
      <c r="HX245" s="7"/>
      <c r="HY245" s="7"/>
      <c r="HZ245" s="7"/>
      <c r="IA245" s="7"/>
      <c r="IB245" s="7"/>
    </row>
    <row r="246" spans="1:236" s="5" customFormat="1" ht="12.75">
      <c r="A246"/>
      <c r="B246"/>
      <c r="C246"/>
      <c r="D246"/>
      <c r="E246"/>
      <c r="F246"/>
      <c r="G246"/>
      <c r="H246"/>
      <c r="I246"/>
      <c r="J246" s="430"/>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s="2"/>
      <c r="CD246"/>
      <c r="CE246"/>
      <c r="CF246"/>
      <c r="CG246" s="3"/>
      <c r="CH246" s="3"/>
      <c r="CI246" s="4"/>
      <c r="CJ246"/>
      <c r="CK246"/>
      <c r="CL246"/>
      <c r="CM246"/>
      <c r="CN246"/>
      <c r="CO246"/>
      <c r="CP246"/>
      <c r="CQ246"/>
      <c r="CR246"/>
      <c r="CX246"/>
      <c r="CY246"/>
      <c r="DE246" s="3"/>
      <c r="DF246" s="3"/>
      <c r="EG246" s="6"/>
      <c r="EH246" s="6"/>
      <c r="EN246" s="6"/>
      <c r="EO246" s="6"/>
      <c r="EU246" s="6"/>
      <c r="EV246" s="6"/>
      <c r="FB246" s="6"/>
      <c r="FC246" s="6"/>
      <c r="FI246" s="10"/>
      <c r="FJ246" s="10"/>
      <c r="FK246" s="10"/>
      <c r="FL246" s="10"/>
      <c r="FM246" s="10"/>
      <c r="FN246" s="10"/>
      <c r="FO246" s="10"/>
      <c r="FP246" s="8"/>
      <c r="FV246" s="8"/>
      <c r="FW246" s="7"/>
      <c r="FX246" s="7"/>
      <c r="FY246" s="7"/>
      <c r="FZ246" s="7"/>
      <c r="GA246" s="7"/>
      <c r="GB246" s="7"/>
      <c r="GC246" s="7"/>
      <c r="GD246" s="7"/>
      <c r="GE246" s="7"/>
      <c r="GF246" s="7"/>
      <c r="GG246" s="7"/>
      <c r="GH246" s="7"/>
      <c r="GI246" s="7"/>
      <c r="GJ246" s="7"/>
      <c r="GK246" s="7"/>
      <c r="GL246" s="7"/>
      <c r="GM246" s="7"/>
      <c r="GN246" s="7"/>
      <c r="GO246" s="7"/>
      <c r="GP246" s="7"/>
      <c r="GQ246" s="7"/>
      <c r="GR246" s="7"/>
      <c r="GS246" s="7"/>
      <c r="GT246" s="7"/>
      <c r="GU246" s="7"/>
      <c r="GV246" s="7"/>
      <c r="GW246" s="7"/>
      <c r="GX246" s="7"/>
      <c r="GY246" s="7"/>
      <c r="GZ246" s="7"/>
      <c r="HA246" s="7"/>
      <c r="HB246" s="7"/>
      <c r="HC246" s="7"/>
      <c r="HD246" s="7"/>
      <c r="HE246" s="7"/>
      <c r="HF246" s="9"/>
      <c r="HG246" s="9"/>
      <c r="HH246" s="7"/>
      <c r="HI246" s="7"/>
      <c r="HJ246" s="7"/>
      <c r="HK246" s="7"/>
      <c r="HL246" s="7"/>
      <c r="HM246" s="9"/>
      <c r="HN246" s="9"/>
      <c r="HO246" s="7"/>
      <c r="HP246" s="7"/>
      <c r="HQ246" s="7"/>
      <c r="HR246" s="7"/>
      <c r="HS246" s="7"/>
      <c r="HT246" s="8"/>
      <c r="HU246" s="7"/>
      <c r="HV246" s="7"/>
      <c r="HW246" s="7"/>
      <c r="HX246" s="7"/>
      <c r="HY246" s="7"/>
      <c r="HZ246" s="7"/>
      <c r="IA246" s="7"/>
      <c r="IB246" s="7"/>
    </row>
    <row r="247" spans="1:236" s="5" customFormat="1" ht="12.75">
      <c r="A247"/>
      <c r="B247"/>
      <c r="C247"/>
      <c r="D247"/>
      <c r="E247"/>
      <c r="F247"/>
      <c r="G247"/>
      <c r="H247"/>
      <c r="I247"/>
      <c r="J247" s="430"/>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s="2"/>
      <c r="CD247"/>
      <c r="CE247"/>
      <c r="CF247"/>
      <c r="CG247" s="3"/>
      <c r="CH247" s="3"/>
      <c r="CI247" s="4"/>
      <c r="CJ247"/>
      <c r="CK247"/>
      <c r="CL247"/>
      <c r="CM247"/>
      <c r="CN247"/>
      <c r="CO247"/>
      <c r="CP247"/>
      <c r="CQ247"/>
      <c r="CR247"/>
      <c r="CX247"/>
      <c r="CY247"/>
      <c r="DE247" s="3"/>
      <c r="DF247" s="3"/>
      <c r="EG247" s="6"/>
      <c r="EH247" s="6"/>
      <c r="EN247" s="6"/>
      <c r="EO247" s="6"/>
      <c r="EU247" s="6"/>
      <c r="EV247" s="6"/>
      <c r="FB247" s="6"/>
      <c r="FC247" s="6"/>
      <c r="FI247" s="10"/>
      <c r="FJ247" s="10"/>
      <c r="FK247" s="10"/>
      <c r="FL247" s="10"/>
      <c r="FM247" s="10"/>
      <c r="FN247" s="10"/>
      <c r="FO247" s="10"/>
      <c r="FP247" s="8"/>
      <c r="FV247" s="8"/>
      <c r="FW247" s="7"/>
      <c r="FX247" s="7"/>
      <c r="FY247" s="7"/>
      <c r="FZ247" s="7"/>
      <c r="GA247" s="7"/>
      <c r="GB247" s="7"/>
      <c r="GC247" s="7"/>
      <c r="GD247" s="7"/>
      <c r="GE247" s="7"/>
      <c r="GF247" s="7"/>
      <c r="GG247" s="7"/>
      <c r="GH247" s="7"/>
      <c r="GI247" s="7"/>
      <c r="GJ247" s="7"/>
      <c r="GK247" s="7"/>
      <c r="GL247" s="7"/>
      <c r="GM247" s="7"/>
      <c r="GN247" s="7"/>
      <c r="GO247" s="7"/>
      <c r="GP247" s="7"/>
      <c r="GQ247" s="7"/>
      <c r="GR247" s="7"/>
      <c r="GS247" s="7"/>
      <c r="GT247" s="7"/>
      <c r="GU247" s="7"/>
      <c r="GV247" s="7"/>
      <c r="GW247" s="7"/>
      <c r="GX247" s="7"/>
      <c r="GY247" s="7"/>
      <c r="GZ247" s="7"/>
      <c r="HA247" s="7"/>
      <c r="HB247" s="7"/>
      <c r="HC247" s="7"/>
      <c r="HD247" s="7"/>
      <c r="HE247" s="7"/>
      <c r="HF247" s="9"/>
      <c r="HG247" s="9"/>
      <c r="HH247" s="7"/>
      <c r="HI247" s="7"/>
      <c r="HJ247" s="7"/>
      <c r="HK247" s="7"/>
      <c r="HL247" s="7"/>
      <c r="HM247" s="9"/>
      <c r="HN247" s="9"/>
      <c r="HO247" s="7"/>
      <c r="HP247" s="7"/>
      <c r="HQ247" s="7"/>
      <c r="HR247" s="7"/>
      <c r="HS247" s="7"/>
      <c r="HT247" s="8"/>
      <c r="HU247" s="7"/>
      <c r="HV247" s="7"/>
      <c r="HW247" s="7"/>
      <c r="HX247" s="7"/>
      <c r="HY247" s="7"/>
      <c r="HZ247" s="7"/>
      <c r="IA247" s="7"/>
      <c r="IB247" s="7"/>
    </row>
    <row r="248" spans="1:236" s="5" customFormat="1" ht="12.75">
      <c r="A248"/>
      <c r="B248"/>
      <c r="C248"/>
      <c r="D248"/>
      <c r="E248"/>
      <c r="F248"/>
      <c r="G248"/>
      <c r="H248"/>
      <c r="I248"/>
      <c r="J248" s="430"/>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s="2"/>
      <c r="CD248"/>
      <c r="CE248"/>
      <c r="CF248"/>
      <c r="CG248" s="3"/>
      <c r="CH248" s="3"/>
      <c r="CI248" s="4"/>
      <c r="CJ248"/>
      <c r="CK248"/>
      <c r="CL248"/>
      <c r="CM248"/>
      <c r="CN248"/>
      <c r="CO248"/>
      <c r="CP248"/>
      <c r="CQ248"/>
      <c r="CR248"/>
      <c r="CX248"/>
      <c r="CY248"/>
      <c r="DE248" s="3"/>
      <c r="DF248" s="3"/>
      <c r="EG248" s="6"/>
      <c r="EH248" s="6"/>
      <c r="EN248" s="6"/>
      <c r="EO248" s="6"/>
      <c r="EU248" s="6"/>
      <c r="EV248" s="6"/>
      <c r="FB248" s="6"/>
      <c r="FC248" s="6"/>
      <c r="FI248" s="10"/>
      <c r="FJ248" s="10"/>
      <c r="FK248" s="10"/>
      <c r="FL248" s="10"/>
      <c r="FM248" s="10"/>
      <c r="FN248" s="10"/>
      <c r="FO248" s="10"/>
      <c r="FP248" s="8"/>
      <c r="FV248" s="8"/>
      <c r="FW248" s="7"/>
      <c r="FX248" s="7"/>
      <c r="FY248" s="7"/>
      <c r="FZ248" s="7"/>
      <c r="GA248" s="7"/>
      <c r="GB248" s="7"/>
      <c r="GC248" s="7"/>
      <c r="GD248" s="7"/>
      <c r="GE248" s="7"/>
      <c r="GF248" s="7"/>
      <c r="GG248" s="7"/>
      <c r="GH248" s="7"/>
      <c r="GI248" s="7"/>
      <c r="GJ248" s="7"/>
      <c r="GK248" s="7"/>
      <c r="GL248" s="7"/>
      <c r="GM248" s="7"/>
      <c r="GN248" s="7"/>
      <c r="GO248" s="7"/>
      <c r="GP248" s="7"/>
      <c r="GQ248" s="7"/>
      <c r="GR248" s="7"/>
      <c r="GS248" s="7"/>
      <c r="GT248" s="7"/>
      <c r="GU248" s="7"/>
      <c r="GV248" s="7"/>
      <c r="GW248" s="7"/>
      <c r="GX248" s="7"/>
      <c r="GY248" s="7"/>
      <c r="GZ248" s="7"/>
      <c r="HA248" s="7"/>
      <c r="HB248" s="7"/>
      <c r="HC248" s="7"/>
      <c r="HD248" s="7"/>
      <c r="HE248" s="7"/>
      <c r="HF248" s="9"/>
      <c r="HG248" s="9"/>
      <c r="HH248" s="7"/>
      <c r="HI248" s="7"/>
      <c r="HJ248" s="7"/>
      <c r="HK248" s="7"/>
      <c r="HL248" s="7"/>
      <c r="HM248" s="9"/>
      <c r="HN248" s="9"/>
      <c r="HO248" s="7"/>
      <c r="HP248" s="7"/>
      <c r="HQ248" s="7"/>
      <c r="HR248" s="7"/>
      <c r="HS248" s="7"/>
      <c r="HT248" s="8"/>
      <c r="HU248" s="7"/>
      <c r="HV248" s="7"/>
      <c r="HW248" s="7"/>
      <c r="HX248" s="7"/>
      <c r="HY248" s="7"/>
      <c r="HZ248" s="7"/>
      <c r="IA248" s="7"/>
      <c r="IB248" s="7"/>
    </row>
    <row r="249" spans="1:236" s="5" customFormat="1" ht="12.75">
      <c r="A249"/>
      <c r="B249"/>
      <c r="C249"/>
      <c r="D249"/>
      <c r="E249"/>
      <c r="F249"/>
      <c r="G249"/>
      <c r="H249"/>
      <c r="I249"/>
      <c r="J249" s="430"/>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s="2"/>
      <c r="CD249"/>
      <c r="CE249"/>
      <c r="CF249"/>
      <c r="CG249" s="3"/>
      <c r="CH249" s="3"/>
      <c r="CI249" s="4"/>
      <c r="CJ249"/>
      <c r="CK249"/>
      <c r="CL249"/>
      <c r="CM249"/>
      <c r="CN249"/>
      <c r="CO249"/>
      <c r="CP249"/>
      <c r="CQ249"/>
      <c r="CR249"/>
      <c r="CX249"/>
      <c r="CY249"/>
      <c r="DE249" s="3"/>
      <c r="DF249" s="3"/>
      <c r="EG249" s="6"/>
      <c r="EH249" s="6"/>
      <c r="EN249" s="6"/>
      <c r="EO249" s="6"/>
      <c r="EU249" s="6"/>
      <c r="EV249" s="6"/>
      <c r="FB249" s="6"/>
      <c r="FC249" s="6"/>
      <c r="FI249" s="10"/>
      <c r="FJ249" s="10"/>
      <c r="FK249" s="10"/>
      <c r="FL249" s="10"/>
      <c r="FM249" s="10"/>
      <c r="FN249" s="10"/>
      <c r="FO249" s="10"/>
      <c r="FP249" s="8"/>
      <c r="FV249" s="8"/>
      <c r="FW249" s="7"/>
      <c r="FX249" s="7"/>
      <c r="FY249" s="7"/>
      <c r="FZ249" s="7"/>
      <c r="GA249" s="7"/>
      <c r="GB249" s="7"/>
      <c r="GC249" s="7"/>
      <c r="GD249" s="7"/>
      <c r="GE249" s="7"/>
      <c r="GF249" s="7"/>
      <c r="GG249" s="7"/>
      <c r="GH249" s="7"/>
      <c r="GI249" s="7"/>
      <c r="GJ249" s="7"/>
      <c r="GK249" s="7"/>
      <c r="GL249" s="7"/>
      <c r="GM249" s="7"/>
      <c r="GN249" s="7"/>
      <c r="GO249" s="7"/>
      <c r="GP249" s="7"/>
      <c r="GQ249" s="7"/>
      <c r="GR249" s="7"/>
      <c r="GS249" s="7"/>
      <c r="GT249" s="7"/>
      <c r="GU249" s="7"/>
      <c r="GV249" s="7"/>
      <c r="GW249" s="7"/>
      <c r="GX249" s="7"/>
      <c r="GY249" s="7"/>
      <c r="GZ249" s="7"/>
      <c r="HA249" s="7"/>
      <c r="HB249" s="7"/>
      <c r="HC249" s="7"/>
      <c r="HD249" s="7"/>
      <c r="HE249" s="7"/>
      <c r="HF249" s="9"/>
      <c r="HG249" s="9"/>
      <c r="HH249" s="7"/>
      <c r="HI249" s="7"/>
      <c r="HJ249" s="7"/>
      <c r="HK249" s="7"/>
      <c r="HL249" s="7"/>
      <c r="HM249" s="9"/>
      <c r="HN249" s="9"/>
      <c r="HO249" s="7"/>
      <c r="HP249" s="7"/>
      <c r="HQ249" s="7"/>
      <c r="HR249" s="7"/>
      <c r="HS249" s="7"/>
      <c r="HT249" s="8"/>
      <c r="HU249" s="7"/>
      <c r="HV249" s="7"/>
      <c r="HW249" s="7"/>
      <c r="HX249" s="7"/>
      <c r="HY249" s="7"/>
      <c r="HZ249" s="7"/>
      <c r="IA249" s="7"/>
      <c r="IB249" s="7"/>
    </row>
    <row r="250" spans="1:236" s="5" customFormat="1" ht="12.75">
      <c r="A250"/>
      <c r="B250"/>
      <c r="C250"/>
      <c r="D250"/>
      <c r="E250"/>
      <c r="F250"/>
      <c r="G250"/>
      <c r="H250"/>
      <c r="I250"/>
      <c r="J250" s="43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s="2"/>
      <c r="CD250"/>
      <c r="CE250"/>
      <c r="CF250"/>
      <c r="CG250" s="3"/>
      <c r="CH250" s="3"/>
      <c r="CI250" s="4"/>
      <c r="CJ250"/>
      <c r="CK250"/>
      <c r="CL250"/>
      <c r="CM250"/>
      <c r="CN250"/>
      <c r="CO250"/>
      <c r="CP250"/>
      <c r="CQ250"/>
      <c r="CR250"/>
      <c r="CX250"/>
      <c r="CY250"/>
      <c r="DE250" s="3"/>
      <c r="DF250" s="3"/>
      <c r="EG250" s="6"/>
      <c r="EH250" s="6"/>
      <c r="EN250" s="6"/>
      <c r="EO250" s="6"/>
      <c r="EU250" s="6"/>
      <c r="EV250" s="6"/>
      <c r="FB250" s="6"/>
      <c r="FC250" s="6"/>
      <c r="FI250" s="10"/>
      <c r="FJ250" s="10"/>
      <c r="FK250" s="10"/>
      <c r="FL250" s="10"/>
      <c r="FM250" s="10"/>
      <c r="FN250" s="10"/>
      <c r="FO250" s="10"/>
      <c r="FP250" s="8"/>
      <c r="FV250" s="8"/>
      <c r="FW250" s="7"/>
      <c r="FX250" s="7"/>
      <c r="FY250" s="7"/>
      <c r="FZ250" s="7"/>
      <c r="GA250" s="7"/>
      <c r="GB250" s="7"/>
      <c r="GC250" s="7"/>
      <c r="GD250" s="7"/>
      <c r="GE250" s="7"/>
      <c r="GF250" s="7"/>
      <c r="GG250" s="7"/>
      <c r="GH250" s="7"/>
      <c r="GI250" s="7"/>
      <c r="GJ250" s="7"/>
      <c r="GK250" s="7"/>
      <c r="GL250" s="7"/>
      <c r="GM250" s="7"/>
      <c r="GN250" s="7"/>
      <c r="GO250" s="7"/>
      <c r="GP250" s="7"/>
      <c r="GQ250" s="7"/>
      <c r="GR250" s="7"/>
      <c r="GS250" s="7"/>
      <c r="GT250" s="7"/>
      <c r="GU250" s="7"/>
      <c r="GV250" s="7"/>
      <c r="GW250" s="7"/>
      <c r="GX250" s="7"/>
      <c r="GY250" s="7"/>
      <c r="GZ250" s="7"/>
      <c r="HA250" s="7"/>
      <c r="HB250" s="7"/>
      <c r="HC250" s="7"/>
      <c r="HD250" s="7"/>
      <c r="HE250" s="7"/>
      <c r="HF250" s="9"/>
      <c r="HG250" s="9"/>
      <c r="HH250" s="7"/>
      <c r="HI250" s="7"/>
      <c r="HJ250" s="7"/>
      <c r="HK250" s="7"/>
      <c r="HL250" s="7"/>
      <c r="HM250" s="9"/>
      <c r="HN250" s="9"/>
      <c r="HO250" s="7"/>
      <c r="HP250" s="7"/>
      <c r="HQ250" s="7"/>
      <c r="HR250" s="7"/>
      <c r="HS250" s="7"/>
      <c r="HT250" s="8"/>
      <c r="HU250" s="7"/>
      <c r="HV250" s="7"/>
      <c r="HW250" s="7"/>
      <c r="HX250" s="7"/>
      <c r="HY250" s="7"/>
      <c r="HZ250" s="7"/>
      <c r="IA250" s="7"/>
      <c r="IB250" s="7"/>
    </row>
    <row r="251" spans="1:236" s="5" customFormat="1" ht="12.75">
      <c r="A251"/>
      <c r="B251"/>
      <c r="C251"/>
      <c r="D251"/>
      <c r="E251"/>
      <c r="F251"/>
      <c r="G251"/>
      <c r="H251"/>
      <c r="I251"/>
      <c r="J251" s="430"/>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s="2"/>
      <c r="CD251"/>
      <c r="CE251"/>
      <c r="CF251"/>
      <c r="CG251" s="3"/>
      <c r="CH251" s="3"/>
      <c r="CI251" s="4"/>
      <c r="CJ251"/>
      <c r="CK251"/>
      <c r="CL251"/>
      <c r="CM251"/>
      <c r="CN251"/>
      <c r="CO251"/>
      <c r="CP251"/>
      <c r="CQ251"/>
      <c r="CR251"/>
      <c r="CX251"/>
      <c r="CY251"/>
      <c r="DE251" s="3"/>
      <c r="DF251" s="3"/>
      <c r="EG251" s="6"/>
      <c r="EH251" s="6"/>
      <c r="EN251" s="6"/>
      <c r="EO251" s="6"/>
      <c r="EU251" s="6"/>
      <c r="EV251" s="6"/>
      <c r="FB251" s="6"/>
      <c r="FC251" s="6"/>
      <c r="FI251" s="10"/>
      <c r="FJ251" s="10"/>
      <c r="FK251" s="10"/>
      <c r="FL251" s="10"/>
      <c r="FM251" s="10"/>
      <c r="FN251" s="10"/>
      <c r="FO251" s="10"/>
      <c r="FP251" s="8"/>
      <c r="FV251" s="8"/>
      <c r="FW251" s="7"/>
      <c r="FX251" s="7"/>
      <c r="FY251" s="7"/>
      <c r="FZ251" s="7"/>
      <c r="GA251" s="7"/>
      <c r="GB251" s="7"/>
      <c r="GC251" s="7"/>
      <c r="GD251" s="7"/>
      <c r="GE251" s="7"/>
      <c r="GF251" s="7"/>
      <c r="GG251" s="7"/>
      <c r="GH251" s="7"/>
      <c r="GI251" s="7"/>
      <c r="GJ251" s="7"/>
      <c r="GK251" s="7"/>
      <c r="GL251" s="7"/>
      <c r="GM251" s="7"/>
      <c r="GN251" s="7"/>
      <c r="GO251" s="7"/>
      <c r="GP251" s="7"/>
      <c r="GQ251" s="7"/>
      <c r="GR251" s="7"/>
      <c r="GS251" s="7"/>
      <c r="GT251" s="7"/>
      <c r="GU251" s="7"/>
      <c r="GV251" s="7"/>
      <c r="GW251" s="7"/>
      <c r="GX251" s="7"/>
      <c r="GY251" s="7"/>
      <c r="GZ251" s="7"/>
      <c r="HA251" s="7"/>
      <c r="HB251" s="7"/>
      <c r="HC251" s="7"/>
      <c r="HD251" s="7"/>
      <c r="HE251" s="7"/>
      <c r="HF251" s="9"/>
      <c r="HG251" s="9"/>
      <c r="HH251" s="7"/>
      <c r="HI251" s="7"/>
      <c r="HJ251" s="7"/>
      <c r="HK251" s="7"/>
      <c r="HL251" s="7"/>
      <c r="HM251" s="9"/>
      <c r="HN251" s="9"/>
      <c r="HO251" s="7"/>
      <c r="HP251" s="7"/>
      <c r="HQ251" s="7"/>
      <c r="HR251" s="7"/>
      <c r="HS251" s="7"/>
      <c r="HT251" s="8"/>
      <c r="HU251" s="7"/>
      <c r="HV251" s="7"/>
      <c r="HW251" s="7"/>
      <c r="HX251" s="7"/>
      <c r="HY251" s="7"/>
      <c r="HZ251" s="7"/>
      <c r="IA251" s="7"/>
      <c r="IB251" s="7"/>
    </row>
    <row r="252" spans="1:236" s="5" customFormat="1" ht="12.75">
      <c r="A252"/>
      <c r="B252"/>
      <c r="C252"/>
      <c r="D252"/>
      <c r="E252"/>
      <c r="F252"/>
      <c r="G252"/>
      <c r="H252"/>
      <c r="I252"/>
      <c r="J252" s="430"/>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s="2"/>
      <c r="CD252"/>
      <c r="CE252"/>
      <c r="CF252"/>
      <c r="CG252" s="3"/>
      <c r="CH252" s="3"/>
      <c r="CI252" s="4"/>
      <c r="CJ252"/>
      <c r="CK252"/>
      <c r="CL252"/>
      <c r="CM252"/>
      <c r="CN252"/>
      <c r="CO252"/>
      <c r="CP252"/>
      <c r="CQ252"/>
      <c r="CR252"/>
      <c r="CX252"/>
      <c r="CY252"/>
      <c r="DE252" s="3"/>
      <c r="DF252" s="3"/>
      <c r="EG252" s="6"/>
      <c r="EH252" s="6"/>
      <c r="EN252" s="6"/>
      <c r="EO252" s="6"/>
      <c r="EU252" s="6"/>
      <c r="EV252" s="6"/>
      <c r="FB252" s="6"/>
      <c r="FC252" s="6"/>
      <c r="FI252" s="10"/>
      <c r="FJ252" s="10"/>
      <c r="FK252" s="10"/>
      <c r="FL252" s="10"/>
      <c r="FM252" s="10"/>
      <c r="FN252" s="10"/>
      <c r="FO252" s="10"/>
      <c r="FP252" s="8"/>
      <c r="FV252" s="8"/>
      <c r="FW252" s="7"/>
      <c r="FX252" s="7"/>
      <c r="FY252" s="7"/>
      <c r="FZ252" s="7"/>
      <c r="GA252" s="7"/>
      <c r="GB252" s="7"/>
      <c r="GC252" s="7"/>
      <c r="GD252" s="7"/>
      <c r="GE252" s="7"/>
      <c r="GF252" s="7"/>
      <c r="GG252" s="7"/>
      <c r="GH252" s="7"/>
      <c r="GI252" s="7"/>
      <c r="GJ252" s="7"/>
      <c r="GK252" s="7"/>
      <c r="GL252" s="7"/>
      <c r="GM252" s="7"/>
      <c r="GN252" s="7"/>
      <c r="GO252" s="7"/>
      <c r="GP252" s="7"/>
      <c r="GQ252" s="7"/>
      <c r="GR252" s="7"/>
      <c r="GS252" s="7"/>
      <c r="GT252" s="7"/>
      <c r="GU252" s="7"/>
      <c r="GV252" s="7"/>
      <c r="GW252" s="7"/>
      <c r="GX252" s="7"/>
      <c r="GY252" s="7"/>
      <c r="GZ252" s="7"/>
      <c r="HA252" s="7"/>
      <c r="HB252" s="7"/>
      <c r="HC252" s="7"/>
      <c r="HD252" s="7"/>
      <c r="HE252" s="7"/>
      <c r="HF252" s="9"/>
      <c r="HG252" s="9"/>
      <c r="HH252" s="7"/>
      <c r="HI252" s="7"/>
      <c r="HJ252" s="7"/>
      <c r="HK252" s="7"/>
      <c r="HL252" s="7"/>
      <c r="HM252" s="9"/>
      <c r="HN252" s="9"/>
      <c r="HO252" s="7"/>
      <c r="HP252" s="7"/>
      <c r="HQ252" s="7"/>
      <c r="HR252" s="7"/>
      <c r="HS252" s="7"/>
      <c r="HT252" s="8"/>
      <c r="HU252" s="7"/>
      <c r="HV252" s="7"/>
      <c r="HW252" s="7"/>
      <c r="HX252" s="7"/>
      <c r="HY252" s="7"/>
      <c r="HZ252" s="7"/>
      <c r="IA252" s="7"/>
      <c r="IB252" s="7"/>
    </row>
    <row r="253" spans="1:236" s="5" customFormat="1" ht="12.75">
      <c r="A253"/>
      <c r="B253"/>
      <c r="C253"/>
      <c r="D253"/>
      <c r="E253"/>
      <c r="F253"/>
      <c r="G253"/>
      <c r="H253"/>
      <c r="I253"/>
      <c r="J253" s="430"/>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s="2"/>
      <c r="CD253"/>
      <c r="CE253"/>
      <c r="CF253"/>
      <c r="CG253" s="3"/>
      <c r="CH253" s="3"/>
      <c r="CI253" s="4"/>
      <c r="CJ253"/>
      <c r="CK253"/>
      <c r="CL253"/>
      <c r="CM253"/>
      <c r="CN253"/>
      <c r="CO253"/>
      <c r="CP253"/>
      <c r="CQ253"/>
      <c r="CR253"/>
      <c r="CX253"/>
      <c r="CY253"/>
      <c r="DE253" s="3"/>
      <c r="DF253" s="3"/>
      <c r="EG253" s="6"/>
      <c r="EH253" s="6"/>
      <c r="EN253" s="6"/>
      <c r="EO253" s="6"/>
      <c r="EU253" s="6"/>
      <c r="EV253" s="6"/>
      <c r="FB253" s="6"/>
      <c r="FC253" s="6"/>
      <c r="FI253" s="10"/>
      <c r="FJ253" s="10"/>
      <c r="FK253" s="10"/>
      <c r="FL253" s="10"/>
      <c r="FM253" s="10"/>
      <c r="FN253" s="10"/>
      <c r="FO253" s="10"/>
      <c r="FP253" s="8"/>
      <c r="FV253" s="8"/>
      <c r="FW253" s="7"/>
      <c r="FX253" s="7"/>
      <c r="FY253" s="7"/>
      <c r="FZ253" s="7"/>
      <c r="GA253" s="7"/>
      <c r="GB253" s="7"/>
      <c r="GC253" s="7"/>
      <c r="GD253" s="7"/>
      <c r="GE253" s="7"/>
      <c r="GF253" s="7"/>
      <c r="GG253" s="7"/>
      <c r="GH253" s="7"/>
      <c r="GI253" s="7"/>
      <c r="GJ253" s="7"/>
      <c r="GK253" s="7"/>
      <c r="GL253" s="7"/>
      <c r="GM253" s="7"/>
      <c r="GN253" s="7"/>
      <c r="GO253" s="7"/>
      <c r="GP253" s="7"/>
      <c r="GQ253" s="7"/>
      <c r="GR253" s="7"/>
      <c r="GS253" s="7"/>
      <c r="GT253" s="7"/>
      <c r="GU253" s="7"/>
      <c r="GV253" s="7"/>
      <c r="GW253" s="7"/>
      <c r="GX253" s="7"/>
      <c r="GY253" s="7"/>
      <c r="GZ253" s="7"/>
      <c r="HA253" s="7"/>
      <c r="HB253" s="7"/>
      <c r="HC253" s="7"/>
      <c r="HD253" s="7"/>
      <c r="HE253" s="7"/>
      <c r="HF253" s="9"/>
      <c r="HG253" s="9"/>
      <c r="HH253" s="7"/>
      <c r="HI253" s="7"/>
      <c r="HJ253" s="7"/>
      <c r="HK253" s="7"/>
      <c r="HL253" s="7"/>
      <c r="HM253" s="9"/>
      <c r="HN253" s="9"/>
      <c r="HO253" s="7"/>
      <c r="HP253" s="7"/>
      <c r="HQ253" s="7"/>
      <c r="HR253" s="7"/>
      <c r="HS253" s="7"/>
      <c r="HT253" s="8"/>
      <c r="HU253" s="7"/>
      <c r="HV253" s="7"/>
      <c r="HW253" s="7"/>
      <c r="HX253" s="7"/>
      <c r="HY253" s="7"/>
      <c r="HZ253" s="7"/>
      <c r="IA253" s="7"/>
      <c r="IB253" s="7"/>
    </row>
    <row r="254" spans="1:236" s="5" customFormat="1" ht="12.75">
      <c r="A254"/>
      <c r="B254"/>
      <c r="C254"/>
      <c r="D254"/>
      <c r="E254"/>
      <c r="F254"/>
      <c r="G254"/>
      <c r="H254"/>
      <c r="I254"/>
      <c r="J254" s="430"/>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s="2"/>
      <c r="CD254"/>
      <c r="CE254"/>
      <c r="CF254"/>
      <c r="CG254" s="3"/>
      <c r="CH254" s="3"/>
      <c r="CI254" s="4"/>
      <c r="CJ254"/>
      <c r="CK254"/>
      <c r="CL254"/>
      <c r="CM254"/>
      <c r="CN254"/>
      <c r="CO254"/>
      <c r="CP254"/>
      <c r="CQ254"/>
      <c r="CR254"/>
      <c r="CX254"/>
      <c r="CY254"/>
      <c r="DE254" s="3"/>
      <c r="DF254" s="3"/>
      <c r="EG254" s="6"/>
      <c r="EH254" s="6"/>
      <c r="EN254" s="6"/>
      <c r="EO254" s="6"/>
      <c r="EU254" s="6"/>
      <c r="EV254" s="6"/>
      <c r="FB254" s="6"/>
      <c r="FC254" s="6"/>
      <c r="FI254" s="10"/>
      <c r="FJ254" s="10"/>
      <c r="FK254" s="10"/>
      <c r="FL254" s="10"/>
      <c r="FM254" s="10"/>
      <c r="FN254" s="10"/>
      <c r="FO254" s="10"/>
      <c r="FP254" s="8"/>
      <c r="FV254" s="8"/>
      <c r="FW254" s="7"/>
      <c r="FX254" s="7"/>
      <c r="FY254" s="7"/>
      <c r="FZ254" s="7"/>
      <c r="GA254" s="7"/>
      <c r="GB254" s="7"/>
      <c r="GC254" s="7"/>
      <c r="GD254" s="7"/>
      <c r="GE254" s="7"/>
      <c r="GF254" s="7"/>
      <c r="GG254" s="7"/>
      <c r="GH254" s="7"/>
      <c r="GI254" s="7"/>
      <c r="GJ254" s="7"/>
      <c r="GK254" s="7"/>
      <c r="GL254" s="7"/>
      <c r="GM254" s="7"/>
      <c r="GN254" s="7"/>
      <c r="GO254" s="7"/>
      <c r="GP254" s="7"/>
      <c r="GQ254" s="7"/>
      <c r="GR254" s="7"/>
      <c r="GS254" s="7"/>
      <c r="GT254" s="7"/>
      <c r="GU254" s="7"/>
      <c r="GV254" s="7"/>
      <c r="GW254" s="7"/>
      <c r="GX254" s="7"/>
      <c r="GY254" s="7"/>
      <c r="GZ254" s="7"/>
      <c r="HA254" s="7"/>
      <c r="HB254" s="7"/>
      <c r="HC254" s="7"/>
      <c r="HD254" s="7"/>
      <c r="HE254" s="7"/>
      <c r="HF254" s="9"/>
      <c r="HG254" s="9"/>
      <c r="HH254" s="7"/>
      <c r="HI254" s="7"/>
      <c r="HJ254" s="7"/>
      <c r="HK254" s="7"/>
      <c r="HL254" s="7"/>
      <c r="HM254" s="9"/>
      <c r="HN254" s="9"/>
      <c r="HO254" s="7"/>
      <c r="HP254" s="7"/>
      <c r="HQ254" s="7"/>
      <c r="HR254" s="7"/>
      <c r="HS254" s="7"/>
      <c r="HT254" s="8"/>
      <c r="HU254" s="7"/>
      <c r="HV254" s="7"/>
      <c r="HW254" s="7"/>
      <c r="HX254" s="7"/>
      <c r="HY254" s="7"/>
      <c r="HZ254" s="7"/>
      <c r="IA254" s="7"/>
      <c r="IB254" s="7"/>
    </row>
    <row r="255" spans="1:236" s="5" customFormat="1" ht="12.75">
      <c r="A255"/>
      <c r="B255"/>
      <c r="C255"/>
      <c r="D255"/>
      <c r="E255"/>
      <c r="F255"/>
      <c r="G255"/>
      <c r="H255"/>
      <c r="I255"/>
      <c r="J255" s="430"/>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s="2"/>
      <c r="CD255"/>
      <c r="CE255"/>
      <c r="CF255"/>
      <c r="CG255" s="3"/>
      <c r="CH255" s="3"/>
      <c r="CI255" s="4"/>
      <c r="CJ255"/>
      <c r="CK255"/>
      <c r="CL255"/>
      <c r="CM255"/>
      <c r="CN255"/>
      <c r="CO255"/>
      <c r="CP255"/>
      <c r="CQ255"/>
      <c r="CR255"/>
      <c r="CX255"/>
      <c r="CY255"/>
      <c r="DE255" s="3"/>
      <c r="DF255" s="3"/>
      <c r="EG255" s="6"/>
      <c r="EH255" s="6"/>
      <c r="EN255" s="6"/>
      <c r="EO255" s="6"/>
      <c r="EU255" s="6"/>
      <c r="EV255" s="6"/>
      <c r="FB255" s="6"/>
      <c r="FC255" s="6"/>
      <c r="FI255" s="10"/>
      <c r="FJ255" s="10"/>
      <c r="FK255" s="10"/>
      <c r="FL255" s="10"/>
      <c r="FM255" s="10"/>
      <c r="FN255" s="10"/>
      <c r="FO255" s="10"/>
      <c r="FP255" s="8"/>
      <c r="FV255" s="8"/>
      <c r="FW255" s="7"/>
      <c r="FX255" s="7"/>
      <c r="FY255" s="7"/>
      <c r="FZ255" s="7"/>
      <c r="GA255" s="7"/>
      <c r="GB255" s="7"/>
      <c r="GC255" s="7"/>
      <c r="GD255" s="7"/>
      <c r="GE255" s="7"/>
      <c r="GF255" s="7"/>
      <c r="GG255" s="7"/>
      <c r="GH255" s="7"/>
      <c r="GI255" s="7"/>
      <c r="GJ255" s="7"/>
      <c r="GK255" s="7"/>
      <c r="GL255" s="7"/>
      <c r="GM255" s="7"/>
      <c r="GN255" s="7"/>
      <c r="GO255" s="7"/>
      <c r="GP255" s="7"/>
      <c r="GQ255" s="7"/>
      <c r="GR255" s="7"/>
      <c r="GS255" s="7"/>
      <c r="GT255" s="7"/>
      <c r="GU255" s="7"/>
      <c r="GV255" s="7"/>
      <c r="GW255" s="7"/>
      <c r="GX255" s="7"/>
      <c r="GY255" s="7"/>
      <c r="GZ255" s="7"/>
      <c r="HA255" s="7"/>
      <c r="HB255" s="7"/>
      <c r="HC255" s="7"/>
      <c r="HD255" s="7"/>
      <c r="HE255" s="7"/>
      <c r="HF255" s="9"/>
      <c r="HG255" s="9"/>
      <c r="HH255" s="7"/>
      <c r="HI255" s="7"/>
      <c r="HJ255" s="7"/>
      <c r="HK255" s="7"/>
      <c r="HL255" s="7"/>
      <c r="HM255" s="9"/>
      <c r="HN255" s="9"/>
      <c r="HO255" s="7"/>
      <c r="HP255" s="7"/>
      <c r="HQ255" s="7"/>
      <c r="HR255" s="7"/>
      <c r="HS255" s="7"/>
      <c r="HT255" s="8"/>
      <c r="HU255" s="7"/>
      <c r="HV255" s="7"/>
      <c r="HW255" s="7"/>
      <c r="HX255" s="7"/>
      <c r="HY255" s="7"/>
      <c r="HZ255" s="7"/>
      <c r="IA255" s="7"/>
      <c r="IB255" s="7"/>
    </row>
    <row r="256" spans="1:236" s="5" customFormat="1" ht="12.75">
      <c r="A256"/>
      <c r="B256"/>
      <c r="C256"/>
      <c r="D256"/>
      <c r="E256"/>
      <c r="F256"/>
      <c r="G256"/>
      <c r="H256"/>
      <c r="I256"/>
      <c r="J256" s="430"/>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s="2"/>
      <c r="CD256"/>
      <c r="CE256"/>
      <c r="CF256"/>
      <c r="CG256" s="3"/>
      <c r="CH256" s="3"/>
      <c r="CI256" s="4"/>
      <c r="CJ256"/>
      <c r="CK256"/>
      <c r="CL256"/>
      <c r="CM256"/>
      <c r="CN256"/>
      <c r="CO256"/>
      <c r="CP256"/>
      <c r="CQ256"/>
      <c r="CR256"/>
      <c r="CX256"/>
      <c r="CY256"/>
      <c r="DE256" s="3"/>
      <c r="DF256" s="3"/>
      <c r="EG256" s="6"/>
      <c r="EH256" s="6"/>
      <c r="EN256" s="6"/>
      <c r="EO256" s="6"/>
      <c r="EU256" s="6"/>
      <c r="EV256" s="6"/>
      <c r="FB256" s="6"/>
      <c r="FC256" s="6"/>
      <c r="FI256" s="10"/>
      <c r="FJ256" s="10"/>
      <c r="FK256" s="10"/>
      <c r="FL256" s="10"/>
      <c r="FM256" s="10"/>
      <c r="FN256" s="10"/>
      <c r="FO256" s="10"/>
      <c r="FP256" s="8"/>
      <c r="FV256" s="8"/>
      <c r="FW256" s="7"/>
      <c r="FX256" s="7"/>
      <c r="FY256" s="7"/>
      <c r="FZ256" s="7"/>
      <c r="GA256" s="7"/>
      <c r="GB256" s="7"/>
      <c r="GC256" s="7"/>
      <c r="GD256" s="7"/>
      <c r="GE256" s="7"/>
      <c r="GF256" s="7"/>
      <c r="GG256" s="7"/>
      <c r="GH256" s="7"/>
      <c r="GI256" s="7"/>
      <c r="GJ256" s="7"/>
      <c r="GK256" s="7"/>
      <c r="GL256" s="7"/>
      <c r="GM256" s="7"/>
      <c r="GN256" s="7"/>
      <c r="GO256" s="7"/>
      <c r="GP256" s="7"/>
      <c r="GQ256" s="7"/>
      <c r="GR256" s="7"/>
      <c r="GS256" s="7"/>
      <c r="GT256" s="7"/>
      <c r="GU256" s="7"/>
      <c r="GV256" s="7"/>
      <c r="GW256" s="7"/>
      <c r="GX256" s="7"/>
      <c r="GY256" s="7"/>
      <c r="GZ256" s="7"/>
      <c r="HA256" s="7"/>
      <c r="HB256" s="7"/>
      <c r="HC256" s="7"/>
      <c r="HD256" s="7"/>
      <c r="HE256" s="7"/>
      <c r="HF256" s="9"/>
      <c r="HG256" s="9"/>
      <c r="HH256" s="7"/>
      <c r="HI256" s="7"/>
      <c r="HJ256" s="7"/>
      <c r="HK256" s="7"/>
      <c r="HL256" s="7"/>
      <c r="HM256" s="9"/>
      <c r="HN256" s="9"/>
      <c r="HO256" s="7"/>
      <c r="HP256" s="7"/>
      <c r="HQ256" s="7"/>
      <c r="HR256" s="7"/>
      <c r="HS256" s="7"/>
      <c r="HT256" s="8"/>
      <c r="HU256" s="7"/>
      <c r="HV256" s="7"/>
      <c r="HW256" s="7"/>
      <c r="HX256" s="7"/>
      <c r="HY256" s="7"/>
      <c r="HZ256" s="7"/>
      <c r="IA256" s="7"/>
      <c r="IB256" s="7"/>
    </row>
    <row r="257" spans="1:236" s="5" customFormat="1" ht="12.75">
      <c r="A257"/>
      <c r="B257"/>
      <c r="C257"/>
      <c r="D257"/>
      <c r="E257"/>
      <c r="F257"/>
      <c r="G257"/>
      <c r="H257"/>
      <c r="I257"/>
      <c r="J257" s="430"/>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s="2"/>
      <c r="CD257"/>
      <c r="CE257"/>
      <c r="CF257"/>
      <c r="CG257" s="3"/>
      <c r="CH257" s="3"/>
      <c r="CI257" s="4"/>
      <c r="CJ257"/>
      <c r="CK257"/>
      <c r="CL257"/>
      <c r="CM257"/>
      <c r="CN257"/>
      <c r="CO257"/>
      <c r="CP257"/>
      <c r="CQ257"/>
      <c r="CR257"/>
      <c r="CX257"/>
      <c r="CY257"/>
      <c r="DE257" s="3"/>
      <c r="DF257" s="3"/>
      <c r="EG257" s="6"/>
      <c r="EH257" s="6"/>
      <c r="EN257" s="6"/>
      <c r="EO257" s="6"/>
      <c r="EU257" s="6"/>
      <c r="EV257" s="6"/>
      <c r="FB257" s="6"/>
      <c r="FC257" s="6"/>
      <c r="FI257" s="10"/>
      <c r="FJ257" s="10"/>
      <c r="FK257" s="10"/>
      <c r="FL257" s="10"/>
      <c r="FM257" s="10"/>
      <c r="FN257" s="10"/>
      <c r="FO257" s="10"/>
      <c r="FP257" s="8"/>
      <c r="FV257" s="8"/>
      <c r="FW257" s="7"/>
      <c r="FX257" s="7"/>
      <c r="FY257" s="7"/>
      <c r="FZ257" s="7"/>
      <c r="GA257" s="7"/>
      <c r="GB257" s="7"/>
      <c r="GC257" s="7"/>
      <c r="GD257" s="7"/>
      <c r="GE257" s="7"/>
      <c r="GF257" s="7"/>
      <c r="GG257" s="7"/>
      <c r="GH257" s="7"/>
      <c r="GI257" s="7"/>
      <c r="GJ257" s="7"/>
      <c r="GK257" s="7"/>
      <c r="GL257" s="7"/>
      <c r="GM257" s="7"/>
      <c r="GN257" s="7"/>
      <c r="GO257" s="7"/>
      <c r="GP257" s="7"/>
      <c r="GQ257" s="7"/>
      <c r="GR257" s="7"/>
      <c r="GS257" s="7"/>
      <c r="GT257" s="7"/>
      <c r="GU257" s="7"/>
      <c r="GV257" s="7"/>
      <c r="GW257" s="7"/>
      <c r="GX257" s="7"/>
      <c r="GY257" s="7"/>
      <c r="GZ257" s="7"/>
      <c r="HA257" s="7"/>
      <c r="HB257" s="7"/>
      <c r="HC257" s="7"/>
      <c r="HD257" s="7"/>
      <c r="HE257" s="7"/>
      <c r="HF257" s="9"/>
      <c r="HG257" s="9"/>
      <c r="HH257" s="7"/>
      <c r="HI257" s="7"/>
      <c r="HJ257" s="7"/>
      <c r="HK257" s="7"/>
      <c r="HL257" s="7"/>
      <c r="HM257" s="9"/>
      <c r="HN257" s="9"/>
      <c r="HO257" s="7"/>
      <c r="HP257" s="7"/>
      <c r="HQ257" s="7"/>
      <c r="HR257" s="7"/>
      <c r="HS257" s="7"/>
      <c r="HT257" s="8"/>
      <c r="HU257" s="7"/>
      <c r="HV257" s="7"/>
      <c r="HW257" s="7"/>
      <c r="HX257" s="7"/>
      <c r="HY257" s="7"/>
      <c r="HZ257" s="7"/>
      <c r="IA257" s="7"/>
      <c r="IB257" s="7"/>
    </row>
    <row r="258" spans="1:236" s="5" customFormat="1" ht="12.75">
      <c r="A258"/>
      <c r="B258"/>
      <c r="C258"/>
      <c r="D258"/>
      <c r="E258"/>
      <c r="F258"/>
      <c r="G258"/>
      <c r="H258"/>
      <c r="I258"/>
      <c r="J258" s="430"/>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s="2"/>
      <c r="CD258"/>
      <c r="CE258"/>
      <c r="CF258"/>
      <c r="CG258" s="3"/>
      <c r="CH258" s="3"/>
      <c r="CI258" s="4"/>
      <c r="CJ258"/>
      <c r="CK258"/>
      <c r="CL258"/>
      <c r="CM258"/>
      <c r="CN258"/>
      <c r="CO258"/>
      <c r="CP258"/>
      <c r="CQ258"/>
      <c r="CR258"/>
      <c r="CX258"/>
      <c r="CY258"/>
      <c r="DE258" s="3"/>
      <c r="DF258" s="3"/>
      <c r="EG258" s="6"/>
      <c r="EH258" s="6"/>
      <c r="EN258" s="6"/>
      <c r="EO258" s="6"/>
      <c r="EU258" s="6"/>
      <c r="EV258" s="6"/>
      <c r="FB258" s="6"/>
      <c r="FC258" s="6"/>
      <c r="FI258" s="10"/>
      <c r="FJ258" s="10"/>
      <c r="FK258" s="10"/>
      <c r="FL258" s="10"/>
      <c r="FM258" s="10"/>
      <c r="FN258" s="10"/>
      <c r="FO258" s="10"/>
      <c r="FP258" s="8"/>
      <c r="FV258" s="8"/>
      <c r="FW258" s="7"/>
      <c r="FX258" s="7"/>
      <c r="FY258" s="7"/>
      <c r="FZ258" s="7"/>
      <c r="GA258" s="7"/>
      <c r="GB258" s="7"/>
      <c r="GC258" s="7"/>
      <c r="GD258" s="7"/>
      <c r="GE258" s="7"/>
      <c r="GF258" s="7"/>
      <c r="GG258" s="7"/>
      <c r="GH258" s="7"/>
      <c r="GI258" s="7"/>
      <c r="GJ258" s="7"/>
      <c r="GK258" s="7"/>
      <c r="GL258" s="7"/>
      <c r="GM258" s="7"/>
      <c r="GN258" s="7"/>
      <c r="GO258" s="7"/>
      <c r="GP258" s="7"/>
      <c r="GQ258" s="7"/>
      <c r="GR258" s="7"/>
      <c r="GS258" s="7"/>
      <c r="GT258" s="7"/>
      <c r="GU258" s="7"/>
      <c r="GV258" s="7"/>
      <c r="GW258" s="7"/>
      <c r="GX258" s="7"/>
      <c r="GY258" s="7"/>
      <c r="GZ258" s="7"/>
      <c r="HA258" s="7"/>
      <c r="HB258" s="7"/>
      <c r="HC258" s="7"/>
      <c r="HD258" s="7"/>
      <c r="HE258" s="7"/>
      <c r="HF258" s="9"/>
      <c r="HG258" s="9"/>
      <c r="HH258" s="7"/>
      <c r="HI258" s="7"/>
      <c r="HJ258" s="7"/>
      <c r="HK258" s="7"/>
      <c r="HL258" s="7"/>
      <c r="HM258" s="9"/>
      <c r="HN258" s="9"/>
      <c r="HO258" s="7"/>
      <c r="HP258" s="7"/>
      <c r="HQ258" s="7"/>
      <c r="HR258" s="7"/>
      <c r="HS258" s="7"/>
      <c r="HT258" s="8"/>
      <c r="HU258" s="7"/>
      <c r="HV258" s="7"/>
      <c r="HW258" s="7"/>
      <c r="HX258" s="7"/>
      <c r="HY258" s="7"/>
      <c r="HZ258" s="7"/>
      <c r="IA258" s="7"/>
      <c r="IB258" s="7"/>
    </row>
    <row r="259" spans="1:236" s="5" customFormat="1" ht="12.75">
      <c r="A259"/>
      <c r="B259"/>
      <c r="C259"/>
      <c r="D259"/>
      <c r="E259"/>
      <c r="F259"/>
      <c r="G259"/>
      <c r="H259"/>
      <c r="I259"/>
      <c r="J259" s="430"/>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s="2"/>
      <c r="CD259"/>
      <c r="CE259"/>
      <c r="CF259"/>
      <c r="CG259" s="3"/>
      <c r="CH259" s="3"/>
      <c r="CI259" s="4"/>
      <c r="CJ259"/>
      <c r="CK259"/>
      <c r="CL259"/>
      <c r="CM259"/>
      <c r="CN259"/>
      <c r="CO259"/>
      <c r="CP259"/>
      <c r="CQ259"/>
      <c r="CR259"/>
      <c r="CX259"/>
      <c r="CY259"/>
      <c r="DE259" s="3"/>
      <c r="DF259" s="3"/>
      <c r="EG259" s="6"/>
      <c r="EH259" s="6"/>
      <c r="EN259" s="6"/>
      <c r="EO259" s="6"/>
      <c r="EU259" s="6"/>
      <c r="EV259" s="6"/>
      <c r="FB259" s="6"/>
      <c r="FC259" s="6"/>
      <c r="FI259" s="10"/>
      <c r="FJ259" s="10"/>
      <c r="FK259" s="10"/>
      <c r="FL259" s="10"/>
      <c r="FM259" s="10"/>
      <c r="FN259" s="10"/>
      <c r="FO259" s="10"/>
      <c r="FP259" s="8"/>
      <c r="FV259" s="8"/>
      <c r="FW259" s="7"/>
      <c r="FX259" s="7"/>
      <c r="FY259" s="7"/>
      <c r="FZ259" s="7"/>
      <c r="GA259" s="7"/>
      <c r="GB259" s="7"/>
      <c r="GC259" s="7"/>
      <c r="GD259" s="7"/>
      <c r="GE259" s="7"/>
      <c r="GF259" s="7"/>
      <c r="GG259" s="7"/>
      <c r="GH259" s="7"/>
      <c r="GI259" s="7"/>
      <c r="GJ259" s="7"/>
      <c r="GK259" s="7"/>
      <c r="GL259" s="7"/>
      <c r="GM259" s="7"/>
      <c r="GN259" s="7"/>
      <c r="GO259" s="7"/>
      <c r="GP259" s="7"/>
      <c r="GQ259" s="7"/>
      <c r="GR259" s="7"/>
      <c r="GS259" s="7"/>
      <c r="GT259" s="7"/>
      <c r="GU259" s="7"/>
      <c r="GV259" s="7"/>
      <c r="GW259" s="7"/>
      <c r="GX259" s="7"/>
      <c r="GY259" s="7"/>
      <c r="GZ259" s="7"/>
      <c r="HA259" s="7"/>
      <c r="HB259" s="7"/>
      <c r="HC259" s="7"/>
      <c r="HD259" s="7"/>
      <c r="HE259" s="7"/>
      <c r="HF259" s="9"/>
      <c r="HG259" s="9"/>
      <c r="HH259" s="7"/>
      <c r="HI259" s="7"/>
      <c r="HJ259" s="7"/>
      <c r="HK259" s="7"/>
      <c r="HL259" s="7"/>
      <c r="HM259" s="9"/>
      <c r="HN259" s="9"/>
      <c r="HO259" s="7"/>
      <c r="HP259" s="7"/>
      <c r="HQ259" s="7"/>
      <c r="HR259" s="7"/>
      <c r="HS259" s="7"/>
      <c r="HT259" s="8"/>
      <c r="HU259" s="7"/>
      <c r="HV259" s="7"/>
      <c r="HW259" s="7"/>
      <c r="HX259" s="7"/>
      <c r="HY259" s="7"/>
      <c r="HZ259" s="7"/>
      <c r="IA259" s="7"/>
      <c r="IB259" s="10"/>
    </row>
    <row r="260" spans="1:236" s="5" customFormat="1" ht="12.75">
      <c r="A260"/>
      <c r="B260"/>
      <c r="C260"/>
      <c r="D260"/>
      <c r="E260"/>
      <c r="F260"/>
      <c r="G260"/>
      <c r="H260"/>
      <c r="I260"/>
      <c r="J260" s="43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s="2"/>
      <c r="CD260"/>
      <c r="CE260"/>
      <c r="CF260"/>
      <c r="CG260" s="3"/>
      <c r="CH260" s="3"/>
      <c r="CI260" s="4"/>
      <c r="CJ260"/>
      <c r="CK260"/>
      <c r="CL260"/>
      <c r="CM260"/>
      <c r="CN260"/>
      <c r="CO260"/>
      <c r="CP260"/>
      <c r="CQ260"/>
      <c r="CR260"/>
      <c r="CX260"/>
      <c r="CY260"/>
      <c r="DE260" s="3"/>
      <c r="DF260" s="3"/>
      <c r="EG260" s="6"/>
      <c r="EH260" s="6"/>
      <c r="EN260" s="6"/>
      <c r="EO260" s="6"/>
      <c r="EU260" s="6"/>
      <c r="EV260" s="6"/>
      <c r="FB260" s="6"/>
      <c r="FC260" s="6"/>
      <c r="FI260" s="10"/>
      <c r="FJ260" s="10"/>
      <c r="FK260" s="10"/>
      <c r="FL260" s="10"/>
      <c r="FM260" s="10"/>
      <c r="FN260" s="10"/>
      <c r="FO260" s="10"/>
      <c r="FP260" s="8"/>
      <c r="FV260" s="8"/>
      <c r="FW260" s="7"/>
      <c r="FX260" s="7"/>
      <c r="FY260" s="7"/>
      <c r="FZ260" s="7"/>
      <c r="GA260" s="7"/>
      <c r="GB260" s="7"/>
      <c r="GC260" s="7"/>
      <c r="GD260" s="7"/>
      <c r="GE260" s="7"/>
      <c r="GF260" s="7"/>
      <c r="GG260" s="7"/>
      <c r="GH260" s="7"/>
      <c r="GI260" s="7"/>
      <c r="GJ260" s="7"/>
      <c r="GK260" s="7"/>
      <c r="GL260" s="7"/>
      <c r="GM260" s="7"/>
      <c r="GN260" s="7"/>
      <c r="GO260" s="7"/>
      <c r="GP260" s="7"/>
      <c r="GQ260" s="7"/>
      <c r="GR260" s="7"/>
      <c r="GS260" s="7"/>
      <c r="GT260" s="7"/>
      <c r="GU260" s="7"/>
      <c r="GV260" s="7"/>
      <c r="GW260" s="7"/>
      <c r="GX260" s="7"/>
      <c r="GY260" s="7"/>
      <c r="GZ260" s="7"/>
      <c r="HA260" s="7"/>
      <c r="HB260" s="7"/>
      <c r="HC260" s="7"/>
      <c r="HD260" s="7"/>
      <c r="HE260" s="7"/>
      <c r="HF260" s="9"/>
      <c r="HG260" s="9"/>
      <c r="HH260" s="7"/>
      <c r="HI260" s="7"/>
      <c r="HJ260" s="7"/>
      <c r="HK260" s="7"/>
      <c r="HL260" s="7"/>
      <c r="HM260" s="9"/>
      <c r="HN260" s="9"/>
      <c r="HO260" s="7"/>
      <c r="HP260" s="7"/>
      <c r="HQ260" s="7"/>
      <c r="HR260" s="7"/>
      <c r="HS260" s="7"/>
      <c r="HT260" s="8"/>
      <c r="HU260" s="7"/>
      <c r="HV260" s="7"/>
      <c r="HW260" s="7"/>
      <c r="HX260" s="7"/>
      <c r="HY260" s="7"/>
      <c r="HZ260" s="7"/>
      <c r="IA260" s="7"/>
      <c r="IB260" s="10"/>
    </row>
    <row r="261" spans="1:236" s="5" customFormat="1" ht="12.75">
      <c r="A261"/>
      <c r="B261"/>
      <c r="C261"/>
      <c r="D261"/>
      <c r="E261"/>
      <c r="F261"/>
      <c r="G261"/>
      <c r="H261"/>
      <c r="I261"/>
      <c r="J261" s="430"/>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s="2"/>
      <c r="CD261"/>
      <c r="CE261"/>
      <c r="CF261"/>
      <c r="CG261" s="3"/>
      <c r="CH261" s="3"/>
      <c r="CI261" s="4"/>
      <c r="CJ261"/>
      <c r="CK261"/>
      <c r="CL261"/>
      <c r="CM261"/>
      <c r="CN261"/>
      <c r="CO261"/>
      <c r="CP261"/>
      <c r="CQ261"/>
      <c r="CR261"/>
      <c r="CX261"/>
      <c r="CY261"/>
      <c r="DE261" s="3"/>
      <c r="DF261" s="3"/>
      <c r="EG261" s="6"/>
      <c r="EH261" s="6"/>
      <c r="EN261" s="6"/>
      <c r="EO261" s="6"/>
      <c r="EU261" s="6"/>
      <c r="EV261" s="6"/>
      <c r="FB261" s="6"/>
      <c r="FC261" s="6"/>
      <c r="FI261" s="10"/>
      <c r="FJ261" s="10"/>
      <c r="FK261" s="10"/>
      <c r="FL261" s="10"/>
      <c r="FM261" s="10"/>
      <c r="FN261" s="10"/>
      <c r="FO261" s="10"/>
      <c r="FP261" s="8"/>
      <c r="FV261" s="8"/>
      <c r="FW261" s="7"/>
      <c r="FX261" s="7"/>
      <c r="FY261" s="7"/>
      <c r="FZ261" s="7"/>
      <c r="GA261" s="7"/>
      <c r="GB261" s="7"/>
      <c r="GC261" s="7"/>
      <c r="GD261" s="7"/>
      <c r="GE261" s="7"/>
      <c r="GF261" s="7"/>
      <c r="GG261" s="7"/>
      <c r="GH261" s="7"/>
      <c r="GI261" s="7"/>
      <c r="GJ261" s="7"/>
      <c r="GK261" s="7"/>
      <c r="GL261" s="7"/>
      <c r="GM261" s="7"/>
      <c r="GN261" s="7"/>
      <c r="GO261" s="7"/>
      <c r="GP261" s="7"/>
      <c r="GQ261" s="7"/>
      <c r="GR261" s="7"/>
      <c r="GS261" s="7"/>
      <c r="GT261" s="7"/>
      <c r="GU261" s="7"/>
      <c r="GV261" s="7"/>
      <c r="GW261" s="7"/>
      <c r="GX261" s="7"/>
      <c r="GY261" s="7"/>
      <c r="GZ261" s="7"/>
      <c r="HA261" s="7"/>
      <c r="HB261" s="7"/>
      <c r="HC261" s="7"/>
      <c r="HD261" s="7"/>
      <c r="HE261" s="7"/>
      <c r="HF261" s="9"/>
      <c r="HG261" s="9"/>
      <c r="HH261" s="7"/>
      <c r="HI261" s="7"/>
      <c r="HJ261" s="7"/>
      <c r="HK261" s="7"/>
      <c r="HL261" s="7"/>
      <c r="HM261" s="9"/>
      <c r="HN261" s="9"/>
      <c r="HO261" s="7"/>
      <c r="HP261" s="7"/>
      <c r="HQ261" s="7"/>
      <c r="HR261" s="7"/>
      <c r="HS261" s="7"/>
      <c r="HT261" s="8"/>
      <c r="HU261" s="7"/>
      <c r="HV261" s="7"/>
      <c r="HW261" s="7"/>
      <c r="HX261" s="7"/>
      <c r="HY261" s="7"/>
      <c r="HZ261" s="7"/>
      <c r="IA261" s="7"/>
      <c r="IB261" s="10"/>
    </row>
    <row r="262" spans="1:236" s="5" customFormat="1" ht="12.75">
      <c r="A262"/>
      <c r="B262"/>
      <c r="C262"/>
      <c r="D262"/>
      <c r="E262"/>
      <c r="F262"/>
      <c r="G262"/>
      <c r="H262"/>
      <c r="I262"/>
      <c r="J262" s="430"/>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s="2"/>
      <c r="CD262"/>
      <c r="CE262"/>
      <c r="CF262"/>
      <c r="CG262" s="3"/>
      <c r="CH262" s="3"/>
      <c r="CI262" s="4"/>
      <c r="CJ262"/>
      <c r="CK262"/>
      <c r="CL262"/>
      <c r="CM262"/>
      <c r="CN262"/>
      <c r="CO262"/>
      <c r="CP262"/>
      <c r="CQ262"/>
      <c r="CR262"/>
      <c r="CX262"/>
      <c r="CY262"/>
      <c r="DE262" s="3"/>
      <c r="DF262" s="3"/>
      <c r="EG262" s="6"/>
      <c r="EH262" s="6"/>
      <c r="EN262" s="6"/>
      <c r="EO262" s="6"/>
      <c r="EU262" s="6"/>
      <c r="EV262" s="6"/>
      <c r="FB262" s="6"/>
      <c r="FC262" s="6"/>
      <c r="FI262" s="10"/>
      <c r="FJ262" s="10"/>
      <c r="FK262" s="10"/>
      <c r="FL262" s="10"/>
      <c r="FM262" s="10"/>
      <c r="FN262" s="10"/>
      <c r="FO262" s="10"/>
      <c r="FP262" s="8"/>
      <c r="FV262" s="8"/>
      <c r="FW262" s="7"/>
      <c r="FX262" s="7"/>
      <c r="FY262" s="7"/>
      <c r="FZ262" s="7"/>
      <c r="GA262" s="7"/>
      <c r="GB262" s="7"/>
      <c r="GC262" s="7"/>
      <c r="GD262" s="7"/>
      <c r="GE262" s="7"/>
      <c r="GF262" s="7"/>
      <c r="GG262" s="7"/>
      <c r="GH262" s="7"/>
      <c r="GI262" s="7"/>
      <c r="GJ262" s="7"/>
      <c r="GK262" s="7"/>
      <c r="GL262" s="7"/>
      <c r="GM262" s="7"/>
      <c r="GN262" s="7"/>
      <c r="GO262" s="7"/>
      <c r="GP262" s="7"/>
      <c r="GQ262" s="7"/>
      <c r="GR262" s="7"/>
      <c r="GS262" s="7"/>
      <c r="GT262" s="7"/>
      <c r="GU262" s="7"/>
      <c r="GV262" s="7"/>
      <c r="GW262" s="7"/>
      <c r="GX262" s="7"/>
      <c r="GY262" s="7"/>
      <c r="GZ262" s="7"/>
      <c r="HA262" s="7"/>
      <c r="HB262" s="7"/>
      <c r="HC262" s="7"/>
      <c r="HD262" s="7"/>
      <c r="HE262" s="7"/>
      <c r="HF262" s="9"/>
      <c r="HG262" s="9"/>
      <c r="HH262" s="7"/>
      <c r="HI262" s="7"/>
      <c r="HJ262" s="7"/>
      <c r="HK262" s="7"/>
      <c r="HL262" s="7"/>
      <c r="HM262" s="9"/>
      <c r="HN262" s="9"/>
      <c r="HO262" s="7"/>
      <c r="HP262" s="7"/>
      <c r="HQ262" s="7"/>
      <c r="HR262" s="7"/>
      <c r="HS262" s="7"/>
      <c r="HT262" s="8"/>
      <c r="HU262" s="7"/>
      <c r="HV262" s="7"/>
      <c r="HW262" s="7"/>
      <c r="HX262" s="7"/>
      <c r="HY262" s="7"/>
      <c r="HZ262" s="7"/>
      <c r="IA262" s="7"/>
      <c r="IB262" s="10"/>
    </row>
    <row r="263" spans="1:236" s="5" customFormat="1" ht="12.75">
      <c r="A263"/>
      <c r="B263"/>
      <c r="C263"/>
      <c r="D263"/>
      <c r="E263"/>
      <c r="F263"/>
      <c r="G263"/>
      <c r="H263"/>
      <c r="I263"/>
      <c r="J263" s="430"/>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s="2"/>
      <c r="CD263"/>
      <c r="CE263"/>
      <c r="CF263"/>
      <c r="CG263" s="3"/>
      <c r="CH263" s="3"/>
      <c r="CI263" s="4"/>
      <c r="CJ263"/>
      <c r="CK263"/>
      <c r="CL263"/>
      <c r="CM263"/>
      <c r="CN263"/>
      <c r="CO263"/>
      <c r="CP263"/>
      <c r="CQ263"/>
      <c r="CR263"/>
      <c r="CX263"/>
      <c r="CY263"/>
      <c r="DE263" s="3"/>
      <c r="DF263" s="3"/>
      <c r="EG263" s="6"/>
      <c r="EH263" s="6"/>
      <c r="EN263" s="6"/>
      <c r="EO263" s="6"/>
      <c r="EU263" s="6"/>
      <c r="EV263" s="6"/>
      <c r="FB263" s="6"/>
      <c r="FC263" s="6"/>
      <c r="FI263" s="10"/>
      <c r="FJ263" s="10"/>
      <c r="FK263" s="10"/>
      <c r="FL263" s="10"/>
      <c r="FM263" s="10"/>
      <c r="FN263" s="10"/>
      <c r="FO263" s="10"/>
      <c r="FP263" s="8"/>
      <c r="FV263" s="8"/>
      <c r="FW263" s="7"/>
      <c r="FX263" s="7"/>
      <c r="FY263" s="7"/>
      <c r="FZ263" s="7"/>
      <c r="GA263" s="7"/>
      <c r="GB263" s="7"/>
      <c r="GC263" s="7"/>
      <c r="GD263" s="7"/>
      <c r="GE263" s="7"/>
      <c r="GF263" s="7"/>
      <c r="GG263" s="7"/>
      <c r="GH263" s="7"/>
      <c r="GI263" s="7"/>
      <c r="GJ263" s="7"/>
      <c r="GK263" s="7"/>
      <c r="GL263" s="7"/>
      <c r="GM263" s="7"/>
      <c r="GN263" s="7"/>
      <c r="GO263" s="7"/>
      <c r="GP263" s="7"/>
      <c r="GQ263" s="7"/>
      <c r="GR263" s="7"/>
      <c r="GS263" s="7"/>
      <c r="GT263" s="7"/>
      <c r="GU263" s="7"/>
      <c r="GV263" s="7"/>
      <c r="GW263" s="7"/>
      <c r="GX263" s="7"/>
      <c r="GY263" s="7"/>
      <c r="GZ263" s="7"/>
      <c r="HA263" s="7"/>
      <c r="HB263" s="7"/>
      <c r="HC263" s="7"/>
      <c r="HD263" s="7"/>
      <c r="HE263" s="7"/>
      <c r="HF263" s="9"/>
      <c r="HG263" s="9"/>
      <c r="HH263" s="7"/>
      <c r="HI263" s="7"/>
      <c r="HJ263" s="7"/>
      <c r="HK263" s="7"/>
      <c r="HL263" s="7"/>
      <c r="HM263" s="9"/>
      <c r="HN263" s="9"/>
      <c r="HO263" s="7"/>
      <c r="HP263" s="7"/>
      <c r="HQ263" s="7"/>
      <c r="HR263" s="7"/>
      <c r="HS263" s="7"/>
      <c r="HT263" s="8"/>
      <c r="HU263" s="7"/>
      <c r="HV263" s="7"/>
      <c r="HW263" s="7"/>
      <c r="HX263" s="7"/>
      <c r="HY263" s="7"/>
      <c r="HZ263" s="7"/>
      <c r="IA263" s="7"/>
      <c r="IB263" s="10"/>
    </row>
    <row r="264" spans="1:236" s="5" customFormat="1" ht="12.75">
      <c r="A264"/>
      <c r="B264"/>
      <c r="C264"/>
      <c r="D264"/>
      <c r="E264"/>
      <c r="F264"/>
      <c r="G264"/>
      <c r="H264"/>
      <c r="I264"/>
      <c r="J264" s="430"/>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s="2"/>
      <c r="CD264"/>
      <c r="CE264"/>
      <c r="CF264"/>
      <c r="CG264" s="3"/>
      <c r="CH264" s="3"/>
      <c r="CI264" s="4"/>
      <c r="CJ264"/>
      <c r="CK264"/>
      <c r="CL264"/>
      <c r="CM264"/>
      <c r="CN264"/>
      <c r="CO264"/>
      <c r="CP264"/>
      <c r="CQ264"/>
      <c r="CR264"/>
      <c r="CX264"/>
      <c r="CY264"/>
      <c r="DE264" s="3"/>
      <c r="DF264" s="3"/>
      <c r="EG264" s="6"/>
      <c r="EH264" s="6"/>
      <c r="EN264" s="6"/>
      <c r="EO264" s="6"/>
      <c r="EU264" s="6"/>
      <c r="EV264" s="6"/>
      <c r="FB264" s="6"/>
      <c r="FC264" s="6"/>
      <c r="FI264" s="10"/>
      <c r="FJ264" s="10"/>
      <c r="FK264" s="10"/>
      <c r="FL264" s="10"/>
      <c r="FM264" s="10"/>
      <c r="FN264" s="10"/>
      <c r="FO264" s="10"/>
      <c r="FP264" s="8"/>
      <c r="FV264" s="8"/>
      <c r="FW264" s="7"/>
      <c r="FX264" s="7"/>
      <c r="FY264" s="7"/>
      <c r="FZ264" s="7"/>
      <c r="GA264" s="7"/>
      <c r="GB264" s="7"/>
      <c r="GC264" s="7"/>
      <c r="GD264" s="7"/>
      <c r="GE264" s="7"/>
      <c r="GF264" s="7"/>
      <c r="GG264" s="7"/>
      <c r="GH264" s="7"/>
      <c r="GI264" s="7"/>
      <c r="GJ264" s="7"/>
      <c r="GK264" s="7"/>
      <c r="GL264" s="7"/>
      <c r="GM264" s="7"/>
      <c r="GN264" s="7"/>
      <c r="GO264" s="7"/>
      <c r="GP264" s="7"/>
      <c r="GQ264" s="7"/>
      <c r="GR264" s="7"/>
      <c r="GS264" s="7"/>
      <c r="GT264" s="7"/>
      <c r="GU264" s="7"/>
      <c r="GV264" s="7"/>
      <c r="GW264" s="7"/>
      <c r="GX264" s="7"/>
      <c r="GY264" s="7"/>
      <c r="GZ264" s="7"/>
      <c r="HA264" s="7"/>
      <c r="HB264" s="7"/>
      <c r="HC264" s="7"/>
      <c r="HD264" s="7"/>
      <c r="HE264" s="7"/>
      <c r="HF264" s="9"/>
      <c r="HG264" s="9"/>
      <c r="HH264" s="7"/>
      <c r="HI264" s="7"/>
      <c r="HJ264" s="7"/>
      <c r="HK264" s="7"/>
      <c r="HL264" s="7"/>
      <c r="HM264" s="9"/>
      <c r="HN264" s="9"/>
      <c r="HO264" s="7"/>
      <c r="HP264" s="7"/>
      <c r="HQ264" s="7"/>
      <c r="HR264" s="7"/>
      <c r="HS264" s="7"/>
      <c r="HT264" s="8"/>
      <c r="HU264" s="7"/>
      <c r="HV264" s="7"/>
      <c r="HW264" s="7"/>
      <c r="HX264" s="7"/>
      <c r="HY264" s="7"/>
      <c r="HZ264" s="7"/>
      <c r="IA264" s="7"/>
      <c r="IB264" s="10"/>
    </row>
    <row r="265" spans="1:236" s="5" customFormat="1" ht="12.75">
      <c r="A265"/>
      <c r="B265"/>
      <c r="C265"/>
      <c r="D265"/>
      <c r="E265"/>
      <c r="F265"/>
      <c r="G265"/>
      <c r="H265"/>
      <c r="I265"/>
      <c r="J265" s="430"/>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s="2"/>
      <c r="CD265"/>
      <c r="CE265"/>
      <c r="CF265"/>
      <c r="CG265" s="3"/>
      <c r="CH265" s="3"/>
      <c r="CI265" s="4"/>
      <c r="CJ265"/>
      <c r="CK265"/>
      <c r="CL265"/>
      <c r="CM265"/>
      <c r="CN265"/>
      <c r="CO265"/>
      <c r="CP265"/>
      <c r="CQ265"/>
      <c r="CR265"/>
      <c r="CX265"/>
      <c r="CY265"/>
      <c r="DE265" s="3"/>
      <c r="DF265" s="3"/>
      <c r="EG265" s="6"/>
      <c r="EH265" s="6"/>
      <c r="EN265" s="6"/>
      <c r="EO265" s="6"/>
      <c r="EU265" s="6"/>
      <c r="EV265" s="6"/>
      <c r="FB265" s="6"/>
      <c r="FC265" s="6"/>
      <c r="FI265" s="10"/>
      <c r="FJ265" s="10"/>
      <c r="FK265" s="10"/>
      <c r="FL265" s="10"/>
      <c r="FM265" s="10"/>
      <c r="FN265" s="10"/>
      <c r="FO265" s="10"/>
      <c r="FP265" s="8"/>
      <c r="FV265" s="8"/>
      <c r="FW265" s="7"/>
      <c r="FX265" s="7"/>
      <c r="FY265" s="7"/>
      <c r="FZ265" s="7"/>
      <c r="GA265" s="7"/>
      <c r="GB265" s="7"/>
      <c r="GC265" s="7"/>
      <c r="GD265" s="7"/>
      <c r="GE265" s="7"/>
      <c r="GF265" s="7"/>
      <c r="GG265" s="7"/>
      <c r="GH265" s="7"/>
      <c r="GI265" s="7"/>
      <c r="GJ265" s="7"/>
      <c r="GK265" s="7"/>
      <c r="GL265" s="7"/>
      <c r="GM265" s="7"/>
      <c r="GN265" s="7"/>
      <c r="GO265" s="7"/>
      <c r="GP265" s="7"/>
      <c r="GQ265" s="7"/>
      <c r="GR265" s="7"/>
      <c r="GS265" s="7"/>
      <c r="GT265" s="7"/>
      <c r="GU265" s="7"/>
      <c r="GV265" s="7"/>
      <c r="GW265" s="7"/>
      <c r="GX265" s="7"/>
      <c r="GY265" s="7"/>
      <c r="GZ265" s="7"/>
      <c r="HA265" s="7"/>
      <c r="HB265" s="7"/>
      <c r="HC265" s="7"/>
      <c r="HD265" s="7"/>
      <c r="HE265" s="7"/>
      <c r="HF265" s="9"/>
      <c r="HG265" s="9"/>
      <c r="HH265" s="7"/>
      <c r="HI265" s="7"/>
      <c r="HJ265" s="7"/>
      <c r="HK265" s="7"/>
      <c r="HL265" s="7"/>
      <c r="HM265" s="9"/>
      <c r="HN265" s="9"/>
      <c r="HO265" s="7"/>
      <c r="HP265" s="7"/>
      <c r="HQ265" s="7"/>
      <c r="HR265" s="7"/>
      <c r="HS265" s="7"/>
      <c r="HT265" s="8"/>
      <c r="HU265" s="7"/>
      <c r="HV265" s="7"/>
      <c r="HW265" s="7"/>
      <c r="HX265" s="7"/>
      <c r="HY265" s="7"/>
      <c r="HZ265" s="7"/>
      <c r="IA265" s="7"/>
      <c r="IB265" s="10"/>
    </row>
    <row r="266" spans="1:236" s="5" customFormat="1" ht="12.75">
      <c r="A266"/>
      <c r="B266"/>
      <c r="C266"/>
      <c r="D266"/>
      <c r="E266"/>
      <c r="F266"/>
      <c r="G266"/>
      <c r="H266"/>
      <c r="I266"/>
      <c r="J266" s="430"/>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s="2"/>
      <c r="CD266"/>
      <c r="CE266"/>
      <c r="CF266"/>
      <c r="CG266" s="3"/>
      <c r="CH266" s="3"/>
      <c r="CI266" s="4"/>
      <c r="CJ266"/>
      <c r="CK266"/>
      <c r="CL266"/>
      <c r="CM266"/>
      <c r="CN266"/>
      <c r="CO266"/>
      <c r="CP266"/>
      <c r="CQ266"/>
      <c r="CR266"/>
      <c r="CX266"/>
      <c r="CY266"/>
      <c r="DE266" s="3"/>
      <c r="DF266" s="3"/>
      <c r="EG266" s="6"/>
      <c r="EH266" s="6"/>
      <c r="EN266" s="6"/>
      <c r="EO266" s="6"/>
      <c r="EU266" s="6"/>
      <c r="EV266" s="6"/>
      <c r="FB266" s="6"/>
      <c r="FC266" s="6"/>
      <c r="FI266" s="10"/>
      <c r="FJ266" s="10"/>
      <c r="FK266" s="10"/>
      <c r="FL266" s="10"/>
      <c r="FM266" s="10"/>
      <c r="FN266" s="10"/>
      <c r="FO266" s="10"/>
      <c r="FP266" s="8"/>
      <c r="FV266" s="8"/>
      <c r="FW266" s="7"/>
      <c r="FX266" s="7"/>
      <c r="FY266" s="7"/>
      <c r="FZ266" s="7"/>
      <c r="GA266" s="7"/>
      <c r="GB266" s="7"/>
      <c r="GC266" s="7"/>
      <c r="GD266" s="7"/>
      <c r="GE266" s="7"/>
      <c r="GF266" s="7"/>
      <c r="GG266" s="7"/>
      <c r="GH266" s="7"/>
      <c r="GI266" s="7"/>
      <c r="GJ266" s="7"/>
      <c r="GK266" s="7"/>
      <c r="GL266" s="7"/>
      <c r="GM266" s="7"/>
      <c r="GN266" s="7"/>
      <c r="GO266" s="7"/>
      <c r="GP266" s="7"/>
      <c r="GQ266" s="7"/>
      <c r="GR266" s="7"/>
      <c r="GS266" s="7"/>
      <c r="GT266" s="7"/>
      <c r="GU266" s="7"/>
      <c r="GV266" s="7"/>
      <c r="GW266" s="7"/>
      <c r="GX266" s="7"/>
      <c r="GY266" s="7"/>
      <c r="GZ266" s="7"/>
      <c r="HA266" s="7"/>
      <c r="HB266" s="7"/>
      <c r="HC266" s="7"/>
      <c r="HD266" s="7"/>
      <c r="HE266" s="7"/>
      <c r="HF266" s="9"/>
      <c r="HG266" s="9"/>
      <c r="HH266" s="7"/>
      <c r="HI266" s="7"/>
      <c r="HJ266" s="7"/>
      <c r="HK266" s="7"/>
      <c r="HL266" s="7"/>
      <c r="HM266" s="9"/>
      <c r="HN266" s="9"/>
      <c r="HO266" s="7"/>
      <c r="HP266" s="7"/>
      <c r="HQ266" s="7"/>
      <c r="HR266" s="7"/>
      <c r="HS266" s="7"/>
      <c r="HT266" s="8"/>
      <c r="HU266" s="7"/>
      <c r="HV266" s="7"/>
      <c r="HW266" s="7"/>
      <c r="HX266" s="7"/>
      <c r="HY266" s="7"/>
      <c r="HZ266" s="7"/>
      <c r="IA266" s="7"/>
      <c r="IB266" s="10"/>
    </row>
    <row r="267" spans="1:243" s="8" customFormat="1" ht="12.75">
      <c r="A267"/>
      <c r="B267"/>
      <c r="C267"/>
      <c r="D267"/>
      <c r="E267"/>
      <c r="F267"/>
      <c r="G267"/>
      <c r="H267"/>
      <c r="I267"/>
      <c r="J267" s="430"/>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s="2"/>
      <c r="CD267"/>
      <c r="CE267"/>
      <c r="CF267"/>
      <c r="CG267" s="3"/>
      <c r="CH267" s="3"/>
      <c r="CI267" s="4"/>
      <c r="CJ267"/>
      <c r="CK267"/>
      <c r="CL267"/>
      <c r="CM267"/>
      <c r="CN267"/>
      <c r="CO267"/>
      <c r="CP267"/>
      <c r="CQ267"/>
      <c r="CR267"/>
      <c r="CS267" s="5"/>
      <c r="CT267" s="5"/>
      <c r="CU267" s="5"/>
      <c r="CV267" s="5"/>
      <c r="CW267" s="5"/>
      <c r="CX267"/>
      <c r="CY267"/>
      <c r="CZ267" s="5"/>
      <c r="DA267" s="5"/>
      <c r="DB267" s="5"/>
      <c r="DC267" s="5"/>
      <c r="DD267" s="5"/>
      <c r="DE267" s="3"/>
      <c r="DF267" s="3"/>
      <c r="DG267" s="5"/>
      <c r="DH267" s="5"/>
      <c r="DI267" s="5"/>
      <c r="DJ267" s="5"/>
      <c r="DK267" s="5"/>
      <c r="DL267" s="5"/>
      <c r="DM267" s="5"/>
      <c r="DN267" s="5"/>
      <c r="DO267" s="5"/>
      <c r="DP267" s="5"/>
      <c r="DQ267" s="5"/>
      <c r="DR267" s="5"/>
      <c r="DS267" s="5"/>
      <c r="DT267" s="5"/>
      <c r="DU267" s="5"/>
      <c r="DV267" s="5"/>
      <c r="DW267" s="5"/>
      <c r="DX267" s="5"/>
      <c r="DY267" s="5"/>
      <c r="DZ267" s="5"/>
      <c r="EA267" s="5"/>
      <c r="EB267" s="5"/>
      <c r="EC267" s="5"/>
      <c r="ED267" s="5"/>
      <c r="EE267" s="5"/>
      <c r="EF267" s="5"/>
      <c r="EG267" s="6"/>
      <c r="EH267" s="6"/>
      <c r="EI267" s="5"/>
      <c r="EJ267" s="5"/>
      <c r="EK267" s="5"/>
      <c r="EL267" s="5"/>
      <c r="EM267" s="5"/>
      <c r="EN267" s="6"/>
      <c r="EO267" s="6"/>
      <c r="EP267" s="5"/>
      <c r="EQ267" s="5"/>
      <c r="ER267" s="5"/>
      <c r="ES267" s="5"/>
      <c r="ET267" s="5"/>
      <c r="EU267" s="6"/>
      <c r="EV267" s="6"/>
      <c r="EW267" s="5"/>
      <c r="EX267" s="5"/>
      <c r="EY267" s="5"/>
      <c r="EZ267" s="5"/>
      <c r="FA267" s="5"/>
      <c r="FB267" s="6"/>
      <c r="FC267" s="6"/>
      <c r="FD267" s="5"/>
      <c r="FE267" s="5"/>
      <c r="FF267" s="5"/>
      <c r="FG267" s="5"/>
      <c r="FH267" s="5"/>
      <c r="FI267" s="10"/>
      <c r="FJ267" s="10"/>
      <c r="FK267" s="10"/>
      <c r="FL267" s="10"/>
      <c r="FM267" s="10"/>
      <c r="FN267" s="10"/>
      <c r="FO267" s="10"/>
      <c r="FQ267" s="5"/>
      <c r="FR267" s="5"/>
      <c r="FS267" s="5"/>
      <c r="FT267" s="5"/>
      <c r="FU267" s="5"/>
      <c r="FW267" s="7"/>
      <c r="FX267" s="7"/>
      <c r="FY267" s="7"/>
      <c r="FZ267" s="7"/>
      <c r="GA267" s="7"/>
      <c r="GB267" s="7"/>
      <c r="GC267" s="7"/>
      <c r="GD267" s="7"/>
      <c r="GE267" s="7"/>
      <c r="GF267" s="7"/>
      <c r="GG267" s="7"/>
      <c r="GH267" s="7"/>
      <c r="GI267" s="7"/>
      <c r="GJ267" s="7"/>
      <c r="GK267" s="7"/>
      <c r="GL267" s="7"/>
      <c r="GM267" s="7"/>
      <c r="GN267" s="7"/>
      <c r="GO267" s="7"/>
      <c r="GP267" s="7"/>
      <c r="GQ267" s="7"/>
      <c r="GR267" s="7"/>
      <c r="GS267" s="7"/>
      <c r="GT267" s="7"/>
      <c r="GU267" s="7"/>
      <c r="GV267" s="7"/>
      <c r="GW267" s="7"/>
      <c r="GX267" s="7"/>
      <c r="GY267" s="7"/>
      <c r="GZ267" s="7"/>
      <c r="HA267" s="7"/>
      <c r="HB267" s="7"/>
      <c r="HC267" s="7"/>
      <c r="HD267" s="7"/>
      <c r="HE267" s="7"/>
      <c r="HF267" s="9"/>
      <c r="HG267" s="9"/>
      <c r="HH267" s="7"/>
      <c r="HI267" s="7"/>
      <c r="HJ267" s="7"/>
      <c r="HK267" s="7"/>
      <c r="HL267" s="7"/>
      <c r="HM267" s="9"/>
      <c r="HN267" s="9"/>
      <c r="HO267" s="7"/>
      <c r="HP267" s="7"/>
      <c r="HQ267" s="7"/>
      <c r="HR267" s="7"/>
      <c r="HS267" s="7"/>
      <c r="HU267" s="7"/>
      <c r="HV267" s="7"/>
      <c r="HW267" s="7"/>
      <c r="HX267" s="7"/>
      <c r="HY267" s="7"/>
      <c r="HZ267" s="7"/>
      <c r="IA267" s="7"/>
      <c r="IB267" s="10"/>
      <c r="IC267" s="5"/>
      <c r="ID267" s="5"/>
      <c r="IE267" s="5"/>
      <c r="IF267" s="5"/>
      <c r="IG267" s="5"/>
      <c r="IH267" s="5"/>
      <c r="II267" s="5"/>
    </row>
    <row r="268" spans="1:243" s="8" customFormat="1" ht="12.75">
      <c r="A268"/>
      <c r="B268"/>
      <c r="C268"/>
      <c r="D268"/>
      <c r="E268"/>
      <c r="F268"/>
      <c r="G268"/>
      <c r="H268"/>
      <c r="I268"/>
      <c r="J268" s="430"/>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s="2"/>
      <c r="CD268"/>
      <c r="CE268"/>
      <c r="CF268"/>
      <c r="CG268" s="3"/>
      <c r="CH268" s="3"/>
      <c r="CI268" s="4"/>
      <c r="CJ268"/>
      <c r="CK268"/>
      <c r="CL268"/>
      <c r="CM268"/>
      <c r="CN268"/>
      <c r="CO268"/>
      <c r="CP268"/>
      <c r="CQ268"/>
      <c r="CR268"/>
      <c r="CS268" s="5"/>
      <c r="CT268" s="5"/>
      <c r="CU268" s="5"/>
      <c r="CV268" s="5"/>
      <c r="CW268" s="5"/>
      <c r="CX268"/>
      <c r="CY268"/>
      <c r="CZ268" s="5"/>
      <c r="DA268" s="5"/>
      <c r="DB268" s="5"/>
      <c r="DC268" s="5"/>
      <c r="DD268" s="5"/>
      <c r="DE268" s="3"/>
      <c r="DF268" s="3"/>
      <c r="DG268" s="5"/>
      <c r="DH268" s="5"/>
      <c r="DI268" s="5"/>
      <c r="DJ268" s="5"/>
      <c r="DK268" s="5"/>
      <c r="DL268" s="5"/>
      <c r="DM268" s="5"/>
      <c r="DN268" s="5"/>
      <c r="DO268" s="5"/>
      <c r="DP268" s="5"/>
      <c r="DQ268" s="5"/>
      <c r="DR268" s="5"/>
      <c r="DS268" s="5"/>
      <c r="DT268" s="5"/>
      <c r="DU268" s="5"/>
      <c r="DV268" s="5"/>
      <c r="DW268" s="5"/>
      <c r="DX268" s="5"/>
      <c r="DY268" s="5"/>
      <c r="DZ268" s="5"/>
      <c r="EA268" s="5"/>
      <c r="EB268" s="5"/>
      <c r="EC268" s="5"/>
      <c r="ED268" s="5"/>
      <c r="EE268" s="5"/>
      <c r="EF268" s="5"/>
      <c r="EG268" s="6"/>
      <c r="EH268" s="6"/>
      <c r="EI268" s="5"/>
      <c r="EJ268" s="5"/>
      <c r="EK268" s="5"/>
      <c r="EL268" s="5"/>
      <c r="EM268" s="5"/>
      <c r="EN268" s="6"/>
      <c r="EO268" s="6"/>
      <c r="EP268" s="5"/>
      <c r="EQ268" s="5"/>
      <c r="ER268" s="5"/>
      <c r="ES268" s="5"/>
      <c r="ET268" s="5"/>
      <c r="EU268" s="6"/>
      <c r="EV268" s="6"/>
      <c r="EW268" s="5"/>
      <c r="EX268" s="5"/>
      <c r="EY268" s="5"/>
      <c r="EZ268" s="5"/>
      <c r="FA268" s="5"/>
      <c r="FB268" s="6"/>
      <c r="FC268" s="6"/>
      <c r="FD268" s="5"/>
      <c r="FE268" s="5"/>
      <c r="FF268" s="5"/>
      <c r="FG268" s="5"/>
      <c r="FH268" s="5"/>
      <c r="FI268" s="10"/>
      <c r="FJ268" s="10"/>
      <c r="FK268" s="10"/>
      <c r="FL268" s="10"/>
      <c r="FM268" s="10"/>
      <c r="FN268" s="10"/>
      <c r="FO268" s="10"/>
      <c r="FQ268" s="5"/>
      <c r="FR268" s="5"/>
      <c r="FS268" s="5"/>
      <c r="FT268" s="5"/>
      <c r="FU268" s="5"/>
      <c r="FW268" s="7"/>
      <c r="FX268" s="7"/>
      <c r="FY268" s="7"/>
      <c r="FZ268" s="7"/>
      <c r="GA268" s="7"/>
      <c r="GB268" s="7"/>
      <c r="GC268" s="7"/>
      <c r="GD268" s="7"/>
      <c r="GE268" s="7"/>
      <c r="GF268" s="7"/>
      <c r="GG268" s="7"/>
      <c r="GH268" s="7"/>
      <c r="GI268" s="7"/>
      <c r="GJ268" s="7"/>
      <c r="GK268" s="7"/>
      <c r="GL268" s="7"/>
      <c r="GM268" s="7"/>
      <c r="GN268" s="7"/>
      <c r="GO268" s="7"/>
      <c r="GP268" s="7"/>
      <c r="GQ268" s="7"/>
      <c r="GR268" s="7"/>
      <c r="GS268" s="7"/>
      <c r="GT268" s="7"/>
      <c r="GU268" s="7"/>
      <c r="GV268" s="7"/>
      <c r="GW268" s="7"/>
      <c r="GX268" s="7"/>
      <c r="GY268" s="7"/>
      <c r="GZ268" s="7"/>
      <c r="HA268" s="7"/>
      <c r="HB268" s="7"/>
      <c r="HC268" s="7"/>
      <c r="HD268" s="7"/>
      <c r="HE268" s="7"/>
      <c r="HF268" s="9"/>
      <c r="HG268" s="9"/>
      <c r="HH268" s="7"/>
      <c r="HI268" s="7"/>
      <c r="HJ268" s="7"/>
      <c r="HK268" s="7"/>
      <c r="HL268" s="7"/>
      <c r="HM268" s="9"/>
      <c r="HN268" s="9"/>
      <c r="HO268" s="7"/>
      <c r="HP268" s="7"/>
      <c r="HQ268" s="7"/>
      <c r="HR268" s="7"/>
      <c r="HS268" s="7"/>
      <c r="HU268" s="7"/>
      <c r="HV268" s="7"/>
      <c r="HW268" s="7"/>
      <c r="HX268" s="7"/>
      <c r="HY268" s="7"/>
      <c r="HZ268" s="7"/>
      <c r="IA268" s="7"/>
      <c r="IB268" s="10"/>
      <c r="IC268" s="5"/>
      <c r="ID268" s="5"/>
      <c r="IE268" s="5"/>
      <c r="IF268" s="5"/>
      <c r="IG268" s="5"/>
      <c r="IH268" s="5"/>
      <c r="II268" s="5"/>
    </row>
    <row r="269" spans="1:243" s="8" customFormat="1" ht="12.75">
      <c r="A269"/>
      <c r="B269"/>
      <c r="C269"/>
      <c r="D269"/>
      <c r="E269"/>
      <c r="F269"/>
      <c r="G269"/>
      <c r="H269"/>
      <c r="I269"/>
      <c r="J269" s="430"/>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s="2"/>
      <c r="CD269"/>
      <c r="CE269"/>
      <c r="CF269"/>
      <c r="CG269" s="3"/>
      <c r="CH269" s="3"/>
      <c r="CI269" s="4"/>
      <c r="CJ269"/>
      <c r="CK269"/>
      <c r="CL269"/>
      <c r="CM269"/>
      <c r="CN269"/>
      <c r="CO269"/>
      <c r="CP269"/>
      <c r="CQ269"/>
      <c r="CR269"/>
      <c r="CS269" s="5"/>
      <c r="CT269" s="5"/>
      <c r="CU269" s="5"/>
      <c r="CV269" s="5"/>
      <c r="CW269" s="5"/>
      <c r="CX269"/>
      <c r="CY269"/>
      <c r="CZ269" s="5"/>
      <c r="DA269" s="5"/>
      <c r="DB269" s="5"/>
      <c r="DC269" s="5"/>
      <c r="DD269" s="5"/>
      <c r="DE269" s="3"/>
      <c r="DF269" s="3"/>
      <c r="DG269" s="5"/>
      <c r="DH269" s="5"/>
      <c r="DI269" s="5"/>
      <c r="DJ269" s="5"/>
      <c r="DK269" s="5"/>
      <c r="DL269" s="5"/>
      <c r="DM269" s="5"/>
      <c r="DN269" s="5"/>
      <c r="DO269" s="5"/>
      <c r="DP269" s="5"/>
      <c r="DQ269" s="5"/>
      <c r="DR269" s="5"/>
      <c r="DS269" s="5"/>
      <c r="DT269" s="5"/>
      <c r="DU269" s="5"/>
      <c r="DV269" s="5"/>
      <c r="DW269" s="5"/>
      <c r="DX269" s="5"/>
      <c r="DY269" s="5"/>
      <c r="DZ269" s="5"/>
      <c r="EA269" s="5"/>
      <c r="EB269" s="5"/>
      <c r="EC269" s="5"/>
      <c r="ED269" s="5"/>
      <c r="EE269" s="5"/>
      <c r="EF269" s="5"/>
      <c r="EG269" s="6"/>
      <c r="EH269" s="6"/>
      <c r="EI269" s="5"/>
      <c r="EJ269" s="5"/>
      <c r="EK269" s="5"/>
      <c r="EL269" s="5"/>
      <c r="EM269" s="5"/>
      <c r="EN269" s="6"/>
      <c r="EO269" s="6"/>
      <c r="EP269" s="5"/>
      <c r="EQ269" s="5"/>
      <c r="ER269" s="5"/>
      <c r="ES269" s="5"/>
      <c r="ET269" s="5"/>
      <c r="EU269" s="6"/>
      <c r="EV269" s="6"/>
      <c r="EW269" s="5"/>
      <c r="EX269" s="5"/>
      <c r="EY269" s="5"/>
      <c r="EZ269" s="5"/>
      <c r="FA269" s="5"/>
      <c r="FB269" s="6"/>
      <c r="FC269" s="6"/>
      <c r="FD269" s="5"/>
      <c r="FE269" s="5"/>
      <c r="FF269" s="5"/>
      <c r="FG269" s="5"/>
      <c r="FH269" s="5"/>
      <c r="FI269" s="10"/>
      <c r="FJ269" s="10"/>
      <c r="FK269" s="10"/>
      <c r="FL269" s="10"/>
      <c r="FM269" s="10"/>
      <c r="FN269" s="10"/>
      <c r="FO269" s="10"/>
      <c r="FQ269" s="5"/>
      <c r="FR269" s="5"/>
      <c r="FS269" s="5"/>
      <c r="FT269" s="5"/>
      <c r="FU269" s="5"/>
      <c r="FW269" s="7"/>
      <c r="FX269" s="7"/>
      <c r="FY269" s="7"/>
      <c r="FZ269" s="7"/>
      <c r="GA269" s="7"/>
      <c r="GB269" s="7"/>
      <c r="GC269" s="7"/>
      <c r="GD269" s="7"/>
      <c r="GE269" s="7"/>
      <c r="GF269" s="7"/>
      <c r="GG269" s="7"/>
      <c r="GH269" s="7"/>
      <c r="GI269" s="7"/>
      <c r="GJ269" s="7"/>
      <c r="GK269" s="7"/>
      <c r="GL269" s="7"/>
      <c r="GM269" s="7"/>
      <c r="GN269" s="7"/>
      <c r="GO269" s="7"/>
      <c r="GP269" s="7"/>
      <c r="GQ269" s="7"/>
      <c r="GR269" s="7"/>
      <c r="GS269" s="7"/>
      <c r="GT269" s="7"/>
      <c r="GU269" s="7"/>
      <c r="GV269" s="7"/>
      <c r="GW269" s="7"/>
      <c r="GX269" s="7"/>
      <c r="GY269" s="7"/>
      <c r="GZ269" s="7"/>
      <c r="HA269" s="7"/>
      <c r="HB269" s="7"/>
      <c r="HC269" s="7"/>
      <c r="HD269" s="7"/>
      <c r="HE269" s="7"/>
      <c r="HF269" s="9"/>
      <c r="HG269" s="9"/>
      <c r="HH269" s="7"/>
      <c r="HI269" s="7"/>
      <c r="HJ269" s="7"/>
      <c r="HK269" s="7"/>
      <c r="HL269" s="7"/>
      <c r="HM269" s="9"/>
      <c r="HN269" s="9"/>
      <c r="HO269" s="7"/>
      <c r="HP269" s="7"/>
      <c r="HQ269" s="7"/>
      <c r="HR269" s="7"/>
      <c r="HS269" s="7"/>
      <c r="HU269" s="7"/>
      <c r="HV269" s="7"/>
      <c r="HW269" s="7"/>
      <c r="HX269" s="7"/>
      <c r="HY269" s="7"/>
      <c r="HZ269" s="7"/>
      <c r="IA269" s="7"/>
      <c r="IB269" s="10"/>
      <c r="IC269" s="5"/>
      <c r="ID269" s="5"/>
      <c r="IE269" s="5"/>
      <c r="IF269" s="5"/>
      <c r="IG269" s="5"/>
      <c r="IH269" s="5"/>
      <c r="II269" s="5"/>
    </row>
    <row r="270" spans="1:243" s="8" customFormat="1" ht="12.75">
      <c r="A270"/>
      <c r="B270"/>
      <c r="C270"/>
      <c r="D270"/>
      <c r="E270"/>
      <c r="F270"/>
      <c r="G270"/>
      <c r="H270"/>
      <c r="I270"/>
      <c r="J270" s="43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s="2"/>
      <c r="CD270"/>
      <c r="CE270"/>
      <c r="CF270"/>
      <c r="CG270" s="3"/>
      <c r="CH270" s="3"/>
      <c r="CI270" s="4"/>
      <c r="CJ270"/>
      <c r="CK270"/>
      <c r="CL270"/>
      <c r="CM270"/>
      <c r="CN270"/>
      <c r="CO270"/>
      <c r="CP270"/>
      <c r="CQ270"/>
      <c r="CR270"/>
      <c r="CS270" s="5"/>
      <c r="CT270" s="5"/>
      <c r="CU270" s="5"/>
      <c r="CV270" s="5"/>
      <c r="CW270" s="5"/>
      <c r="CX270"/>
      <c r="CY270"/>
      <c r="CZ270" s="5"/>
      <c r="DA270" s="5"/>
      <c r="DB270" s="5"/>
      <c r="DC270" s="5"/>
      <c r="DD270" s="5"/>
      <c r="DE270" s="3"/>
      <c r="DF270" s="3"/>
      <c r="DG270" s="5"/>
      <c r="DH270" s="5"/>
      <c r="DI270" s="5"/>
      <c r="DJ270" s="5"/>
      <c r="DK270" s="5"/>
      <c r="DL270" s="5"/>
      <c r="DM270" s="5"/>
      <c r="DN270" s="5"/>
      <c r="DO270" s="5"/>
      <c r="DP270" s="5"/>
      <c r="DQ270" s="5"/>
      <c r="DR270" s="5"/>
      <c r="DS270" s="5"/>
      <c r="DT270" s="5"/>
      <c r="DU270" s="5"/>
      <c r="DV270" s="5"/>
      <c r="DW270" s="5"/>
      <c r="DX270" s="5"/>
      <c r="DY270" s="5"/>
      <c r="DZ270" s="5"/>
      <c r="EA270" s="5"/>
      <c r="EB270" s="5"/>
      <c r="EC270" s="5"/>
      <c r="ED270" s="5"/>
      <c r="EE270" s="5"/>
      <c r="EF270" s="5"/>
      <c r="EG270" s="6"/>
      <c r="EH270" s="6"/>
      <c r="EI270" s="5"/>
      <c r="EJ270" s="5"/>
      <c r="EK270" s="5"/>
      <c r="EL270" s="5"/>
      <c r="EM270" s="5"/>
      <c r="EN270" s="6"/>
      <c r="EO270" s="6"/>
      <c r="EP270" s="5"/>
      <c r="EQ270" s="5"/>
      <c r="ER270" s="5"/>
      <c r="ES270" s="5"/>
      <c r="ET270" s="5"/>
      <c r="EU270" s="6"/>
      <c r="EV270" s="6"/>
      <c r="EW270" s="5"/>
      <c r="EX270" s="5"/>
      <c r="EY270" s="5"/>
      <c r="EZ270" s="5"/>
      <c r="FA270" s="5"/>
      <c r="FB270" s="6"/>
      <c r="FC270" s="6"/>
      <c r="FD270" s="5"/>
      <c r="FE270" s="5"/>
      <c r="FF270" s="5"/>
      <c r="FG270" s="5"/>
      <c r="FH270" s="5"/>
      <c r="FI270" s="10"/>
      <c r="FJ270" s="10"/>
      <c r="FK270" s="10"/>
      <c r="FL270" s="10"/>
      <c r="FM270" s="10"/>
      <c r="FN270" s="10"/>
      <c r="FO270" s="10"/>
      <c r="FQ270" s="5"/>
      <c r="FR270" s="5"/>
      <c r="FS270" s="5"/>
      <c r="FT270" s="5"/>
      <c r="FU270" s="5"/>
      <c r="FW270" s="7"/>
      <c r="FX270" s="7"/>
      <c r="FY270" s="7"/>
      <c r="FZ270" s="7"/>
      <c r="GA270" s="7"/>
      <c r="GB270" s="7"/>
      <c r="GC270" s="7"/>
      <c r="GD270" s="7"/>
      <c r="GE270" s="7"/>
      <c r="GF270" s="7"/>
      <c r="GG270" s="7"/>
      <c r="GH270" s="7"/>
      <c r="GI270" s="7"/>
      <c r="GJ270" s="7"/>
      <c r="GK270" s="7"/>
      <c r="GL270" s="7"/>
      <c r="GM270" s="7"/>
      <c r="GN270" s="7"/>
      <c r="GO270" s="7"/>
      <c r="GP270" s="7"/>
      <c r="GQ270" s="7"/>
      <c r="GR270" s="7"/>
      <c r="GS270" s="7"/>
      <c r="GT270" s="7"/>
      <c r="GU270" s="7"/>
      <c r="GV270" s="7"/>
      <c r="GW270" s="7"/>
      <c r="GX270" s="7"/>
      <c r="GY270" s="7"/>
      <c r="GZ270" s="7"/>
      <c r="HA270" s="7"/>
      <c r="HB270" s="7"/>
      <c r="HC270" s="7"/>
      <c r="HD270" s="7"/>
      <c r="HE270" s="7"/>
      <c r="HF270" s="9"/>
      <c r="HG270" s="9"/>
      <c r="HH270" s="7"/>
      <c r="HI270" s="7"/>
      <c r="HJ270" s="7"/>
      <c r="HK270" s="7"/>
      <c r="HL270" s="7"/>
      <c r="HM270" s="9"/>
      <c r="HN270" s="9"/>
      <c r="HO270" s="7"/>
      <c r="HP270" s="7"/>
      <c r="HQ270" s="7"/>
      <c r="HR270" s="7"/>
      <c r="HS270" s="7"/>
      <c r="HU270" s="7"/>
      <c r="HV270" s="7"/>
      <c r="HW270" s="7"/>
      <c r="HX270" s="7"/>
      <c r="HY270" s="7"/>
      <c r="HZ270" s="7"/>
      <c r="IA270" s="7"/>
      <c r="IB270" s="10"/>
      <c r="IC270" s="5"/>
      <c r="ID270" s="5"/>
      <c r="IE270" s="5"/>
      <c r="IF270" s="5"/>
      <c r="IG270" s="5"/>
      <c r="IH270" s="5"/>
      <c r="II270" s="5"/>
    </row>
    <row r="271" spans="1:243" s="8" customFormat="1" ht="12.75">
      <c r="A271"/>
      <c r="B271"/>
      <c r="C271"/>
      <c r="D271"/>
      <c r="E271"/>
      <c r="F271"/>
      <c r="G271"/>
      <c r="H271"/>
      <c r="I271"/>
      <c r="J271" s="430"/>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s="2"/>
      <c r="CD271"/>
      <c r="CE271"/>
      <c r="CF271"/>
      <c r="CG271" s="3"/>
      <c r="CH271" s="3"/>
      <c r="CI271" s="4"/>
      <c r="CJ271"/>
      <c r="CK271"/>
      <c r="CL271"/>
      <c r="CM271"/>
      <c r="CN271"/>
      <c r="CO271"/>
      <c r="CP271"/>
      <c r="CQ271"/>
      <c r="CR271"/>
      <c r="CS271" s="5"/>
      <c r="CT271" s="5"/>
      <c r="CU271" s="5"/>
      <c r="CV271" s="5"/>
      <c r="CW271" s="5"/>
      <c r="CX271"/>
      <c r="CY271"/>
      <c r="CZ271" s="5"/>
      <c r="DA271" s="5"/>
      <c r="DB271" s="5"/>
      <c r="DC271" s="5"/>
      <c r="DD271" s="5"/>
      <c r="DE271" s="3"/>
      <c r="DF271" s="3"/>
      <c r="DG271" s="5"/>
      <c r="DH271" s="5"/>
      <c r="DI271" s="5"/>
      <c r="DJ271" s="5"/>
      <c r="DK271" s="5"/>
      <c r="DL271" s="5"/>
      <c r="DM271" s="5"/>
      <c r="DN271" s="5"/>
      <c r="DO271" s="5"/>
      <c r="DP271" s="5"/>
      <c r="DQ271" s="5"/>
      <c r="DR271" s="5"/>
      <c r="DS271" s="5"/>
      <c r="DT271" s="5"/>
      <c r="DU271" s="5"/>
      <c r="DV271" s="5"/>
      <c r="DW271" s="5"/>
      <c r="DX271" s="5"/>
      <c r="DY271" s="5"/>
      <c r="DZ271" s="5"/>
      <c r="EA271" s="5"/>
      <c r="EB271" s="5"/>
      <c r="EC271" s="5"/>
      <c r="ED271" s="5"/>
      <c r="EE271" s="5"/>
      <c r="EF271" s="5"/>
      <c r="EG271" s="6"/>
      <c r="EH271" s="6"/>
      <c r="EI271" s="5"/>
      <c r="EJ271" s="5"/>
      <c r="EK271" s="5"/>
      <c r="EL271" s="5"/>
      <c r="EM271" s="5"/>
      <c r="EN271" s="6"/>
      <c r="EO271" s="6"/>
      <c r="EP271" s="5"/>
      <c r="EQ271" s="5"/>
      <c r="ER271" s="5"/>
      <c r="ES271" s="5"/>
      <c r="ET271" s="5"/>
      <c r="EU271" s="6"/>
      <c r="EV271" s="6"/>
      <c r="EW271" s="5"/>
      <c r="EX271" s="5"/>
      <c r="EY271" s="5"/>
      <c r="EZ271" s="5"/>
      <c r="FA271" s="5"/>
      <c r="FB271" s="6"/>
      <c r="FC271" s="6"/>
      <c r="FD271" s="5"/>
      <c r="FE271" s="5"/>
      <c r="FF271" s="5"/>
      <c r="FG271" s="5"/>
      <c r="FH271" s="5"/>
      <c r="FI271" s="10"/>
      <c r="FJ271" s="10"/>
      <c r="FK271" s="10"/>
      <c r="FL271" s="10"/>
      <c r="FM271" s="10"/>
      <c r="FN271" s="10"/>
      <c r="FO271" s="10"/>
      <c r="FQ271" s="5"/>
      <c r="FR271" s="5"/>
      <c r="FS271" s="5"/>
      <c r="FT271" s="5"/>
      <c r="FU271" s="5"/>
      <c r="FW271" s="7"/>
      <c r="FX271" s="7"/>
      <c r="FY271" s="7"/>
      <c r="FZ271" s="7"/>
      <c r="GA271" s="7"/>
      <c r="GB271" s="7"/>
      <c r="GC271" s="7"/>
      <c r="GD271" s="7"/>
      <c r="GE271" s="7"/>
      <c r="GF271" s="7"/>
      <c r="GG271" s="7"/>
      <c r="GH271" s="7"/>
      <c r="GI271" s="7"/>
      <c r="GJ271" s="7"/>
      <c r="GK271" s="7"/>
      <c r="GL271" s="7"/>
      <c r="GM271" s="7"/>
      <c r="GN271" s="7"/>
      <c r="GO271" s="7"/>
      <c r="GP271" s="7"/>
      <c r="GQ271" s="7"/>
      <c r="GR271" s="7"/>
      <c r="GS271" s="7"/>
      <c r="GT271" s="7"/>
      <c r="GU271" s="7"/>
      <c r="GV271" s="7"/>
      <c r="GW271" s="7"/>
      <c r="GX271" s="7"/>
      <c r="GY271" s="7"/>
      <c r="GZ271" s="7"/>
      <c r="HA271" s="7"/>
      <c r="HB271" s="7"/>
      <c r="HC271" s="7"/>
      <c r="HD271" s="7"/>
      <c r="HE271" s="7"/>
      <c r="HF271" s="9"/>
      <c r="HG271" s="9"/>
      <c r="HH271" s="7"/>
      <c r="HI271" s="7"/>
      <c r="HJ271" s="7"/>
      <c r="HK271" s="7"/>
      <c r="HL271" s="7"/>
      <c r="HM271" s="9"/>
      <c r="HN271" s="9"/>
      <c r="HO271" s="7"/>
      <c r="HP271" s="7"/>
      <c r="HQ271" s="7"/>
      <c r="HR271" s="7"/>
      <c r="HS271" s="7"/>
      <c r="HU271" s="7"/>
      <c r="HV271" s="7"/>
      <c r="HW271" s="7"/>
      <c r="HX271" s="7"/>
      <c r="HY271" s="7"/>
      <c r="HZ271" s="7"/>
      <c r="IA271" s="7"/>
      <c r="IB271" s="10"/>
      <c r="IC271" s="5"/>
      <c r="ID271" s="5"/>
      <c r="IE271" s="5"/>
      <c r="IF271" s="5"/>
      <c r="IG271" s="5"/>
      <c r="IH271" s="5"/>
      <c r="II271" s="5"/>
    </row>
    <row r="272" spans="1:243" s="8" customFormat="1" ht="12.75">
      <c r="A272"/>
      <c r="B272"/>
      <c r="C272"/>
      <c r="D272"/>
      <c r="E272"/>
      <c r="F272"/>
      <c r="G272"/>
      <c r="H272"/>
      <c r="I272"/>
      <c r="J272" s="430"/>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s="2"/>
      <c r="CD272"/>
      <c r="CE272"/>
      <c r="CF272"/>
      <c r="CG272" s="3"/>
      <c r="CH272" s="3"/>
      <c r="CI272" s="4"/>
      <c r="CJ272"/>
      <c r="CK272"/>
      <c r="CL272"/>
      <c r="CM272"/>
      <c r="CN272"/>
      <c r="CO272"/>
      <c r="CP272"/>
      <c r="CQ272"/>
      <c r="CR272"/>
      <c r="CS272" s="5"/>
      <c r="CT272" s="5"/>
      <c r="CU272" s="5"/>
      <c r="CV272" s="5"/>
      <c r="CW272" s="5"/>
      <c r="CX272"/>
      <c r="CY272"/>
      <c r="CZ272" s="5"/>
      <c r="DA272" s="5"/>
      <c r="DB272" s="5"/>
      <c r="DC272" s="5"/>
      <c r="DD272" s="5"/>
      <c r="DE272" s="3"/>
      <c r="DF272" s="3"/>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5"/>
      <c r="EE272" s="5"/>
      <c r="EF272" s="5"/>
      <c r="EG272" s="6"/>
      <c r="EH272" s="6"/>
      <c r="EI272" s="5"/>
      <c r="EJ272" s="5"/>
      <c r="EK272" s="5"/>
      <c r="EL272" s="5"/>
      <c r="EM272" s="5"/>
      <c r="EN272" s="6"/>
      <c r="EO272" s="6"/>
      <c r="EP272" s="5"/>
      <c r="EQ272" s="5"/>
      <c r="ER272" s="5"/>
      <c r="ES272" s="5"/>
      <c r="ET272" s="5"/>
      <c r="EU272" s="6"/>
      <c r="EV272" s="6"/>
      <c r="EW272" s="5"/>
      <c r="EX272" s="5"/>
      <c r="EY272" s="5"/>
      <c r="EZ272" s="5"/>
      <c r="FA272" s="5"/>
      <c r="FB272" s="6"/>
      <c r="FC272" s="6"/>
      <c r="FD272" s="5"/>
      <c r="FE272" s="5"/>
      <c r="FF272" s="5"/>
      <c r="FG272" s="5"/>
      <c r="FH272" s="5"/>
      <c r="FI272" s="10"/>
      <c r="FJ272" s="10"/>
      <c r="FK272" s="10"/>
      <c r="FL272" s="10"/>
      <c r="FM272" s="10"/>
      <c r="FN272" s="10"/>
      <c r="FO272" s="10"/>
      <c r="FQ272" s="5"/>
      <c r="FR272" s="5"/>
      <c r="FS272" s="5"/>
      <c r="FT272" s="5"/>
      <c r="FU272" s="5"/>
      <c r="FW272" s="7"/>
      <c r="FX272" s="7"/>
      <c r="FY272" s="7"/>
      <c r="FZ272" s="7"/>
      <c r="GA272" s="7"/>
      <c r="GB272" s="7"/>
      <c r="GC272" s="7"/>
      <c r="GD272" s="7"/>
      <c r="GE272" s="7"/>
      <c r="GF272" s="7"/>
      <c r="GG272" s="7"/>
      <c r="GH272" s="7"/>
      <c r="GI272" s="7"/>
      <c r="GJ272" s="7"/>
      <c r="GK272" s="7"/>
      <c r="GL272" s="7"/>
      <c r="GM272" s="7"/>
      <c r="GN272" s="7"/>
      <c r="GO272" s="7"/>
      <c r="GP272" s="7"/>
      <c r="GQ272" s="7"/>
      <c r="GR272" s="7"/>
      <c r="GS272" s="7"/>
      <c r="GT272" s="7"/>
      <c r="GU272" s="7"/>
      <c r="GV272" s="7"/>
      <c r="GW272" s="7"/>
      <c r="GX272" s="7"/>
      <c r="GY272" s="7"/>
      <c r="GZ272" s="7"/>
      <c r="HA272" s="7"/>
      <c r="HB272" s="7"/>
      <c r="HC272" s="7"/>
      <c r="HD272" s="7"/>
      <c r="HE272" s="7"/>
      <c r="HF272" s="9"/>
      <c r="HG272" s="9"/>
      <c r="HH272" s="7"/>
      <c r="HI272" s="7"/>
      <c r="HJ272" s="7"/>
      <c r="HK272" s="7"/>
      <c r="HL272" s="7"/>
      <c r="HM272" s="9"/>
      <c r="HN272" s="9"/>
      <c r="HO272" s="7"/>
      <c r="HP272" s="7"/>
      <c r="HQ272" s="7"/>
      <c r="HR272" s="7"/>
      <c r="HS272" s="7"/>
      <c r="HU272" s="7"/>
      <c r="HV272" s="7"/>
      <c r="HW272" s="7"/>
      <c r="HX272" s="7"/>
      <c r="HY272" s="7"/>
      <c r="HZ272" s="7"/>
      <c r="IA272" s="7"/>
      <c r="IB272" s="10"/>
      <c r="IC272" s="5"/>
      <c r="ID272" s="5"/>
      <c r="IE272" s="5"/>
      <c r="IF272" s="5"/>
      <c r="IG272" s="5"/>
      <c r="IH272" s="5"/>
      <c r="II272" s="5"/>
    </row>
    <row r="273" spans="1:243" s="8" customFormat="1" ht="12.75">
      <c r="A273"/>
      <c r="B273"/>
      <c r="C273"/>
      <c r="D273"/>
      <c r="E273"/>
      <c r="F273"/>
      <c r="G273"/>
      <c r="H273"/>
      <c r="I273"/>
      <c r="J273" s="430"/>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s="2"/>
      <c r="CD273"/>
      <c r="CE273"/>
      <c r="CF273"/>
      <c r="CG273" s="3"/>
      <c r="CH273" s="3"/>
      <c r="CI273" s="4"/>
      <c r="CJ273"/>
      <c r="CK273"/>
      <c r="CL273"/>
      <c r="CM273"/>
      <c r="CN273"/>
      <c r="CO273"/>
      <c r="CP273"/>
      <c r="CQ273"/>
      <c r="CR273"/>
      <c r="CS273" s="5"/>
      <c r="CT273" s="5"/>
      <c r="CU273" s="5"/>
      <c r="CV273" s="5"/>
      <c r="CW273" s="5"/>
      <c r="CX273"/>
      <c r="CY273"/>
      <c r="CZ273" s="5"/>
      <c r="DA273" s="5"/>
      <c r="DB273" s="5"/>
      <c r="DC273" s="5"/>
      <c r="DD273" s="5"/>
      <c r="DE273" s="3"/>
      <c r="DF273" s="3"/>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5"/>
      <c r="EE273" s="5"/>
      <c r="EF273" s="5"/>
      <c r="EG273" s="6"/>
      <c r="EH273" s="6"/>
      <c r="EI273" s="5"/>
      <c r="EJ273" s="5"/>
      <c r="EK273" s="5"/>
      <c r="EL273" s="5"/>
      <c r="EM273" s="5"/>
      <c r="EN273" s="6"/>
      <c r="EO273" s="6"/>
      <c r="EP273" s="5"/>
      <c r="EQ273" s="5"/>
      <c r="ER273" s="5"/>
      <c r="ES273" s="5"/>
      <c r="ET273" s="5"/>
      <c r="EU273" s="6"/>
      <c r="EV273" s="6"/>
      <c r="EW273" s="5"/>
      <c r="EX273" s="5"/>
      <c r="EY273" s="5"/>
      <c r="EZ273" s="5"/>
      <c r="FA273" s="5"/>
      <c r="FB273" s="6"/>
      <c r="FC273" s="6"/>
      <c r="FD273" s="5"/>
      <c r="FE273" s="5"/>
      <c r="FF273" s="5"/>
      <c r="FG273" s="5"/>
      <c r="FH273" s="5"/>
      <c r="FI273" s="10"/>
      <c r="FJ273" s="10"/>
      <c r="FK273" s="10"/>
      <c r="FL273" s="10"/>
      <c r="FM273" s="10"/>
      <c r="FN273" s="10"/>
      <c r="FO273" s="10"/>
      <c r="FQ273" s="5"/>
      <c r="FR273" s="5"/>
      <c r="FS273" s="5"/>
      <c r="FT273" s="5"/>
      <c r="FU273" s="5"/>
      <c r="FW273" s="7"/>
      <c r="FX273" s="7"/>
      <c r="FY273" s="7"/>
      <c r="FZ273" s="7"/>
      <c r="GA273" s="7"/>
      <c r="GB273" s="7"/>
      <c r="GC273" s="7"/>
      <c r="GD273" s="7"/>
      <c r="GE273" s="7"/>
      <c r="GF273" s="7"/>
      <c r="GG273" s="7"/>
      <c r="GH273" s="7"/>
      <c r="GI273" s="7"/>
      <c r="GJ273" s="7"/>
      <c r="GK273" s="7"/>
      <c r="GL273" s="7"/>
      <c r="GM273" s="7"/>
      <c r="GN273" s="7"/>
      <c r="GO273" s="7"/>
      <c r="GP273" s="7"/>
      <c r="GQ273" s="7"/>
      <c r="GR273" s="7"/>
      <c r="GS273" s="7"/>
      <c r="GT273" s="7"/>
      <c r="GU273" s="7"/>
      <c r="GV273" s="7"/>
      <c r="GW273" s="7"/>
      <c r="GX273" s="7"/>
      <c r="GY273" s="7"/>
      <c r="GZ273" s="7"/>
      <c r="HA273" s="7"/>
      <c r="HB273" s="7"/>
      <c r="HC273" s="7"/>
      <c r="HD273" s="7"/>
      <c r="HE273" s="7"/>
      <c r="HF273" s="9"/>
      <c r="HG273" s="9"/>
      <c r="HH273" s="7"/>
      <c r="HI273" s="7"/>
      <c r="HJ273" s="7"/>
      <c r="HK273" s="7"/>
      <c r="HL273" s="7"/>
      <c r="HM273" s="9"/>
      <c r="HN273" s="9"/>
      <c r="HO273" s="7"/>
      <c r="HP273" s="7"/>
      <c r="HQ273" s="7"/>
      <c r="HR273" s="7"/>
      <c r="HS273" s="7"/>
      <c r="HU273" s="7"/>
      <c r="HV273" s="7"/>
      <c r="HW273" s="7"/>
      <c r="HX273" s="7"/>
      <c r="HY273" s="7"/>
      <c r="HZ273" s="7"/>
      <c r="IA273" s="7"/>
      <c r="IB273" s="10"/>
      <c r="IC273" s="5"/>
      <c r="ID273" s="5"/>
      <c r="IE273" s="5"/>
      <c r="IF273" s="5"/>
      <c r="IG273" s="5"/>
      <c r="IH273" s="5"/>
      <c r="II273" s="5"/>
    </row>
    <row r="274" spans="1:243" s="8" customFormat="1" ht="12.75">
      <c r="A274"/>
      <c r="B274"/>
      <c r="C274"/>
      <c r="D274"/>
      <c r="E274"/>
      <c r="F274"/>
      <c r="G274"/>
      <c r="H274"/>
      <c r="I274"/>
      <c r="J274" s="430"/>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s="2"/>
      <c r="CD274"/>
      <c r="CE274"/>
      <c r="CF274"/>
      <c r="CG274" s="3"/>
      <c r="CH274" s="3"/>
      <c r="CI274" s="4"/>
      <c r="CJ274"/>
      <c r="CK274"/>
      <c r="CL274"/>
      <c r="CM274"/>
      <c r="CN274"/>
      <c r="CO274"/>
      <c r="CP274"/>
      <c r="CQ274"/>
      <c r="CR274"/>
      <c r="CS274" s="5"/>
      <c r="CT274" s="5"/>
      <c r="CU274" s="5"/>
      <c r="CV274" s="5"/>
      <c r="CW274" s="5"/>
      <c r="CX274"/>
      <c r="CY274"/>
      <c r="CZ274" s="5"/>
      <c r="DA274" s="5"/>
      <c r="DB274" s="5"/>
      <c r="DC274" s="5"/>
      <c r="DD274" s="5"/>
      <c r="DE274" s="3"/>
      <c r="DF274" s="3"/>
      <c r="DG274" s="5"/>
      <c r="DH274" s="5"/>
      <c r="DI274" s="5"/>
      <c r="DJ274" s="5"/>
      <c r="DK274" s="5"/>
      <c r="DL274" s="5"/>
      <c r="DM274" s="5"/>
      <c r="DN274" s="5"/>
      <c r="DO274" s="5"/>
      <c r="DP274" s="5"/>
      <c r="DQ274" s="5"/>
      <c r="DR274" s="5"/>
      <c r="DS274" s="5"/>
      <c r="DT274" s="5"/>
      <c r="DU274" s="5"/>
      <c r="DV274" s="5"/>
      <c r="DW274" s="5"/>
      <c r="DX274" s="5"/>
      <c r="DY274" s="5"/>
      <c r="DZ274" s="5"/>
      <c r="EA274" s="5"/>
      <c r="EB274" s="5"/>
      <c r="EC274" s="5"/>
      <c r="ED274" s="5"/>
      <c r="EE274" s="5"/>
      <c r="EF274" s="5"/>
      <c r="EG274" s="6"/>
      <c r="EH274" s="6"/>
      <c r="EI274" s="5"/>
      <c r="EJ274" s="5"/>
      <c r="EK274" s="5"/>
      <c r="EL274" s="5"/>
      <c r="EM274" s="5"/>
      <c r="EN274" s="6"/>
      <c r="EO274" s="6"/>
      <c r="EP274" s="5"/>
      <c r="EQ274" s="5"/>
      <c r="ER274" s="5"/>
      <c r="ES274" s="5"/>
      <c r="ET274" s="5"/>
      <c r="EU274" s="6"/>
      <c r="EV274" s="6"/>
      <c r="EW274" s="5"/>
      <c r="EX274" s="5"/>
      <c r="EY274" s="5"/>
      <c r="EZ274" s="5"/>
      <c r="FA274" s="5"/>
      <c r="FB274" s="6"/>
      <c r="FC274" s="6"/>
      <c r="FD274" s="5"/>
      <c r="FE274" s="5"/>
      <c r="FF274" s="5"/>
      <c r="FG274" s="5"/>
      <c r="FH274" s="5"/>
      <c r="FI274" s="10"/>
      <c r="FJ274" s="10"/>
      <c r="FK274" s="10"/>
      <c r="FL274" s="10"/>
      <c r="FM274" s="10"/>
      <c r="FN274" s="10"/>
      <c r="FO274" s="10"/>
      <c r="FQ274" s="5"/>
      <c r="FR274" s="5"/>
      <c r="FS274" s="5"/>
      <c r="FT274" s="5"/>
      <c r="FU274" s="5"/>
      <c r="FW274" s="7"/>
      <c r="FX274" s="7"/>
      <c r="FY274" s="7"/>
      <c r="FZ274" s="7"/>
      <c r="GA274" s="7"/>
      <c r="GB274" s="7"/>
      <c r="GC274" s="7"/>
      <c r="GD274" s="7"/>
      <c r="GE274" s="7"/>
      <c r="GF274" s="7"/>
      <c r="GG274" s="7"/>
      <c r="GH274" s="7"/>
      <c r="GI274" s="7"/>
      <c r="GJ274" s="7"/>
      <c r="GK274" s="7"/>
      <c r="GL274" s="7"/>
      <c r="GM274" s="7"/>
      <c r="GN274" s="7"/>
      <c r="GO274" s="7"/>
      <c r="GP274" s="7"/>
      <c r="GQ274" s="7"/>
      <c r="GR274" s="7"/>
      <c r="GS274" s="7"/>
      <c r="GT274" s="7"/>
      <c r="GU274" s="7"/>
      <c r="GV274" s="7"/>
      <c r="GW274" s="7"/>
      <c r="GX274" s="7"/>
      <c r="GY274" s="7"/>
      <c r="GZ274" s="7"/>
      <c r="HA274" s="7"/>
      <c r="HB274" s="7"/>
      <c r="HC274" s="7"/>
      <c r="HD274" s="7"/>
      <c r="HE274" s="7"/>
      <c r="HF274" s="9"/>
      <c r="HG274" s="9"/>
      <c r="HH274" s="7"/>
      <c r="HI274" s="7"/>
      <c r="HJ274" s="7"/>
      <c r="HK274" s="7"/>
      <c r="HL274" s="7"/>
      <c r="HM274" s="9"/>
      <c r="HN274" s="9"/>
      <c r="HO274" s="7"/>
      <c r="HP274" s="7"/>
      <c r="HQ274" s="7"/>
      <c r="HR274" s="7"/>
      <c r="HS274" s="7"/>
      <c r="HU274" s="7"/>
      <c r="HV274" s="7"/>
      <c r="HW274" s="7"/>
      <c r="HX274" s="7"/>
      <c r="HY274" s="7"/>
      <c r="HZ274" s="7"/>
      <c r="IA274" s="7"/>
      <c r="IB274" s="10"/>
      <c r="IC274" s="5"/>
      <c r="ID274" s="5"/>
      <c r="IE274" s="5"/>
      <c r="IF274" s="5"/>
      <c r="IG274" s="5"/>
      <c r="IH274" s="5"/>
      <c r="II274" s="5"/>
    </row>
    <row r="275" spans="1:243" s="8" customFormat="1" ht="12.75">
      <c r="A275"/>
      <c r="B275"/>
      <c r="C275"/>
      <c r="D275"/>
      <c r="E275"/>
      <c r="F275"/>
      <c r="G275"/>
      <c r="H275"/>
      <c r="I275"/>
      <c r="J275" s="430"/>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s="2"/>
      <c r="CD275"/>
      <c r="CE275"/>
      <c r="CF275"/>
      <c r="CG275" s="3"/>
      <c r="CH275" s="3"/>
      <c r="CI275" s="4"/>
      <c r="CJ275"/>
      <c r="CK275"/>
      <c r="CL275"/>
      <c r="CM275"/>
      <c r="CN275"/>
      <c r="CO275"/>
      <c r="CP275"/>
      <c r="CQ275"/>
      <c r="CR275"/>
      <c r="CS275" s="5"/>
      <c r="CT275" s="5"/>
      <c r="CU275" s="5"/>
      <c r="CV275" s="5"/>
      <c r="CW275" s="5"/>
      <c r="CX275"/>
      <c r="CY275"/>
      <c r="CZ275" s="5"/>
      <c r="DA275" s="5"/>
      <c r="DB275" s="5"/>
      <c r="DC275" s="5"/>
      <c r="DD275" s="5"/>
      <c r="DE275" s="3"/>
      <c r="DF275" s="3"/>
      <c r="DG275" s="5"/>
      <c r="DH275" s="5"/>
      <c r="DI275" s="5"/>
      <c r="DJ275" s="5"/>
      <c r="DK275" s="5"/>
      <c r="DL275" s="5"/>
      <c r="DM275" s="5"/>
      <c r="DN275" s="5"/>
      <c r="DO275" s="5"/>
      <c r="DP275" s="5"/>
      <c r="DQ275" s="5"/>
      <c r="DR275" s="5"/>
      <c r="DS275" s="5"/>
      <c r="DT275" s="5"/>
      <c r="DU275" s="5"/>
      <c r="DV275" s="5"/>
      <c r="DW275" s="5"/>
      <c r="DX275" s="5"/>
      <c r="DY275" s="5"/>
      <c r="DZ275" s="5"/>
      <c r="EA275" s="5"/>
      <c r="EB275" s="5"/>
      <c r="EC275" s="5"/>
      <c r="ED275" s="5"/>
      <c r="EE275" s="5"/>
      <c r="EF275" s="5"/>
      <c r="EG275" s="6"/>
      <c r="EH275" s="6"/>
      <c r="EI275" s="5"/>
      <c r="EJ275" s="5"/>
      <c r="EK275" s="5"/>
      <c r="EL275" s="5"/>
      <c r="EM275" s="5"/>
      <c r="EN275" s="6"/>
      <c r="EO275" s="6"/>
      <c r="EP275" s="5"/>
      <c r="EQ275" s="5"/>
      <c r="ER275" s="5"/>
      <c r="ES275" s="5"/>
      <c r="ET275" s="5"/>
      <c r="EU275" s="6"/>
      <c r="EV275" s="6"/>
      <c r="EW275" s="5"/>
      <c r="EX275" s="5"/>
      <c r="EY275" s="5"/>
      <c r="EZ275" s="5"/>
      <c r="FA275" s="5"/>
      <c r="FB275" s="6"/>
      <c r="FC275" s="6"/>
      <c r="FD275" s="5"/>
      <c r="FE275" s="5"/>
      <c r="FF275" s="5"/>
      <c r="FG275" s="5"/>
      <c r="FH275" s="5"/>
      <c r="FI275" s="10"/>
      <c r="FJ275" s="10"/>
      <c r="FK275" s="10"/>
      <c r="FL275" s="10"/>
      <c r="FM275" s="10"/>
      <c r="FN275" s="10"/>
      <c r="FO275" s="10"/>
      <c r="FQ275" s="5"/>
      <c r="FR275" s="5"/>
      <c r="FS275" s="5"/>
      <c r="FT275" s="5"/>
      <c r="FU275" s="5"/>
      <c r="FW275" s="7"/>
      <c r="FX275" s="7"/>
      <c r="FY275" s="7"/>
      <c r="FZ275" s="7"/>
      <c r="GA275" s="7"/>
      <c r="GB275" s="7"/>
      <c r="GC275" s="7"/>
      <c r="GD275" s="7"/>
      <c r="GE275" s="7"/>
      <c r="GF275" s="7"/>
      <c r="GG275" s="7"/>
      <c r="GH275" s="7"/>
      <c r="GI275" s="7"/>
      <c r="GJ275" s="7"/>
      <c r="GK275" s="7"/>
      <c r="GL275" s="7"/>
      <c r="GM275" s="7"/>
      <c r="GN275" s="7"/>
      <c r="GO275" s="7"/>
      <c r="GP275" s="7"/>
      <c r="GQ275" s="7"/>
      <c r="GR275" s="7"/>
      <c r="GS275" s="7"/>
      <c r="GT275" s="7"/>
      <c r="GU275" s="7"/>
      <c r="GV275" s="7"/>
      <c r="GW275" s="7"/>
      <c r="GX275" s="7"/>
      <c r="GY275" s="7"/>
      <c r="GZ275" s="7"/>
      <c r="HA275" s="7"/>
      <c r="HB275" s="7"/>
      <c r="HC275" s="7"/>
      <c r="HD275" s="7"/>
      <c r="HE275" s="7"/>
      <c r="HF275" s="9"/>
      <c r="HG275" s="9"/>
      <c r="HH275" s="7"/>
      <c r="HI275" s="7"/>
      <c r="HJ275" s="7"/>
      <c r="HK275" s="7"/>
      <c r="HL275" s="7"/>
      <c r="HM275" s="9"/>
      <c r="HN275" s="9"/>
      <c r="HO275" s="7"/>
      <c r="HP275" s="7"/>
      <c r="HQ275" s="7"/>
      <c r="HR275" s="7"/>
      <c r="HS275" s="7"/>
      <c r="HU275" s="7"/>
      <c r="HV275" s="7"/>
      <c r="HW275" s="7"/>
      <c r="HX275" s="7"/>
      <c r="HY275" s="7"/>
      <c r="HZ275" s="7"/>
      <c r="IA275" s="7"/>
      <c r="IB275" s="10"/>
      <c r="IC275" s="5"/>
      <c r="ID275" s="5"/>
      <c r="IE275" s="5"/>
      <c r="IF275" s="5"/>
      <c r="IG275" s="5"/>
      <c r="IH275" s="5"/>
      <c r="II275" s="5"/>
    </row>
    <row r="276" spans="1:243" s="8" customFormat="1" ht="12.75">
      <c r="A276"/>
      <c r="B276"/>
      <c r="C276"/>
      <c r="D276"/>
      <c r="E276"/>
      <c r="F276"/>
      <c r="G276"/>
      <c r="H276"/>
      <c r="I276"/>
      <c r="J276" s="430"/>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s="2"/>
      <c r="CD276"/>
      <c r="CE276"/>
      <c r="CF276"/>
      <c r="CG276" s="3"/>
      <c r="CH276" s="3"/>
      <c r="CI276" s="4"/>
      <c r="CJ276"/>
      <c r="CK276"/>
      <c r="CL276"/>
      <c r="CM276"/>
      <c r="CN276"/>
      <c r="CO276"/>
      <c r="CP276"/>
      <c r="CQ276"/>
      <c r="CR276"/>
      <c r="CS276" s="5"/>
      <c r="CT276" s="5"/>
      <c r="CU276" s="5"/>
      <c r="CV276" s="5"/>
      <c r="CW276" s="5"/>
      <c r="CX276"/>
      <c r="CY276"/>
      <c r="CZ276" s="5"/>
      <c r="DA276" s="5"/>
      <c r="DB276" s="5"/>
      <c r="DC276" s="5"/>
      <c r="DD276" s="5"/>
      <c r="DE276" s="3"/>
      <c r="DF276" s="3"/>
      <c r="DG276" s="5"/>
      <c r="DH276" s="5"/>
      <c r="DI276" s="5"/>
      <c r="DJ276" s="5"/>
      <c r="DK276" s="5"/>
      <c r="DL276" s="5"/>
      <c r="DM276" s="5"/>
      <c r="DN276" s="5"/>
      <c r="DO276" s="5"/>
      <c r="DP276" s="5"/>
      <c r="DQ276" s="5"/>
      <c r="DR276" s="5"/>
      <c r="DS276" s="5"/>
      <c r="DT276" s="5"/>
      <c r="DU276" s="5"/>
      <c r="DV276" s="5"/>
      <c r="DW276" s="5"/>
      <c r="DX276" s="5"/>
      <c r="DY276" s="5"/>
      <c r="DZ276" s="5"/>
      <c r="EA276" s="5"/>
      <c r="EB276" s="5"/>
      <c r="EC276" s="5"/>
      <c r="ED276" s="5"/>
      <c r="EE276" s="5"/>
      <c r="EF276" s="5"/>
      <c r="EG276" s="6"/>
      <c r="EH276" s="6"/>
      <c r="EI276" s="5"/>
      <c r="EJ276" s="5"/>
      <c r="EK276" s="5"/>
      <c r="EL276" s="5"/>
      <c r="EM276" s="5"/>
      <c r="EN276" s="6"/>
      <c r="EO276" s="6"/>
      <c r="EP276" s="5"/>
      <c r="EQ276" s="5"/>
      <c r="ER276" s="5"/>
      <c r="ES276" s="5"/>
      <c r="ET276" s="5"/>
      <c r="EU276" s="6"/>
      <c r="EV276" s="6"/>
      <c r="EW276" s="5"/>
      <c r="EX276" s="5"/>
      <c r="EY276" s="5"/>
      <c r="EZ276" s="5"/>
      <c r="FA276" s="5"/>
      <c r="FB276" s="6"/>
      <c r="FC276" s="6"/>
      <c r="FD276" s="5"/>
      <c r="FE276" s="5"/>
      <c r="FF276" s="5"/>
      <c r="FG276" s="5"/>
      <c r="FH276" s="5"/>
      <c r="FI276" s="10"/>
      <c r="FJ276" s="10"/>
      <c r="FK276" s="10"/>
      <c r="FL276" s="10"/>
      <c r="FM276" s="10"/>
      <c r="FN276" s="10"/>
      <c r="FO276" s="10"/>
      <c r="FQ276" s="5"/>
      <c r="FR276" s="5"/>
      <c r="FS276" s="5"/>
      <c r="FT276" s="5"/>
      <c r="FU276" s="5"/>
      <c r="FW276" s="7"/>
      <c r="FX276" s="7"/>
      <c r="FY276" s="7"/>
      <c r="FZ276" s="7"/>
      <c r="GA276" s="7"/>
      <c r="GB276" s="7"/>
      <c r="GC276" s="7"/>
      <c r="GD276" s="7"/>
      <c r="GE276" s="7"/>
      <c r="GF276" s="7"/>
      <c r="GG276" s="7"/>
      <c r="GH276" s="7"/>
      <c r="GI276" s="7"/>
      <c r="GJ276" s="7"/>
      <c r="GK276" s="7"/>
      <c r="GL276" s="7"/>
      <c r="GM276" s="7"/>
      <c r="GN276" s="7"/>
      <c r="GO276" s="7"/>
      <c r="GP276" s="7"/>
      <c r="GQ276" s="7"/>
      <c r="GR276" s="7"/>
      <c r="GS276" s="7"/>
      <c r="GT276" s="7"/>
      <c r="GU276" s="7"/>
      <c r="GV276" s="7"/>
      <c r="GW276" s="7"/>
      <c r="GX276" s="7"/>
      <c r="GY276" s="7"/>
      <c r="GZ276" s="7"/>
      <c r="HA276" s="7"/>
      <c r="HB276" s="7"/>
      <c r="HC276" s="7"/>
      <c r="HD276" s="7"/>
      <c r="HE276" s="7"/>
      <c r="HF276" s="9"/>
      <c r="HG276" s="9"/>
      <c r="HH276" s="7"/>
      <c r="HI276" s="7"/>
      <c r="HJ276" s="7"/>
      <c r="HK276" s="7"/>
      <c r="HL276" s="7"/>
      <c r="HM276" s="9"/>
      <c r="HN276" s="9"/>
      <c r="HO276" s="7"/>
      <c r="HP276" s="7"/>
      <c r="HQ276" s="7"/>
      <c r="HR276" s="7"/>
      <c r="HS276" s="7"/>
      <c r="HU276" s="7"/>
      <c r="HV276" s="7"/>
      <c r="HW276" s="7"/>
      <c r="HX276" s="7"/>
      <c r="HY276" s="7"/>
      <c r="HZ276" s="7"/>
      <c r="IA276" s="7"/>
      <c r="IB276" s="10"/>
      <c r="IC276" s="5"/>
      <c r="ID276" s="5"/>
      <c r="IE276" s="5"/>
      <c r="IF276" s="5"/>
      <c r="IG276" s="5"/>
      <c r="IH276" s="5"/>
      <c r="II276" s="5"/>
    </row>
    <row r="277" spans="1:243" s="8" customFormat="1" ht="12.75">
      <c r="A277"/>
      <c r="B277"/>
      <c r="C277"/>
      <c r="D277"/>
      <c r="E277"/>
      <c r="F277"/>
      <c r="G277"/>
      <c r="H277"/>
      <c r="I277"/>
      <c r="J277" s="430"/>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s="2"/>
      <c r="CD277"/>
      <c r="CE277"/>
      <c r="CF277"/>
      <c r="CG277" s="3"/>
      <c r="CH277" s="3"/>
      <c r="CI277" s="4"/>
      <c r="CJ277"/>
      <c r="CK277"/>
      <c r="CL277"/>
      <c r="CM277"/>
      <c r="CN277"/>
      <c r="CO277"/>
      <c r="CP277"/>
      <c r="CQ277"/>
      <c r="CR277"/>
      <c r="CS277" s="5"/>
      <c r="CT277" s="5"/>
      <c r="CU277" s="5"/>
      <c r="CV277" s="5"/>
      <c r="CW277" s="5"/>
      <c r="CX277"/>
      <c r="CY277"/>
      <c r="CZ277" s="5"/>
      <c r="DA277" s="5"/>
      <c r="DB277" s="5"/>
      <c r="DC277" s="5"/>
      <c r="DD277" s="5"/>
      <c r="DE277" s="3"/>
      <c r="DF277" s="3"/>
      <c r="DG277" s="5"/>
      <c r="DH277" s="5"/>
      <c r="DI277" s="5"/>
      <c r="DJ277" s="5"/>
      <c r="DK277" s="5"/>
      <c r="DL277" s="5"/>
      <c r="DM277" s="5"/>
      <c r="DN277" s="5"/>
      <c r="DO277" s="5"/>
      <c r="DP277" s="5"/>
      <c r="DQ277" s="5"/>
      <c r="DR277" s="5"/>
      <c r="DS277" s="5"/>
      <c r="DT277" s="5"/>
      <c r="DU277" s="5"/>
      <c r="DV277" s="5"/>
      <c r="DW277" s="5"/>
      <c r="DX277" s="5"/>
      <c r="DY277" s="5"/>
      <c r="DZ277" s="5"/>
      <c r="EA277" s="5"/>
      <c r="EB277" s="5"/>
      <c r="EC277" s="5"/>
      <c r="ED277" s="5"/>
      <c r="EE277" s="5"/>
      <c r="EF277" s="5"/>
      <c r="EG277" s="6"/>
      <c r="EH277" s="6"/>
      <c r="EI277" s="5"/>
      <c r="EJ277" s="5"/>
      <c r="EK277" s="5"/>
      <c r="EL277" s="5"/>
      <c r="EM277" s="5"/>
      <c r="EN277" s="6"/>
      <c r="EO277" s="6"/>
      <c r="EP277" s="5"/>
      <c r="EQ277" s="5"/>
      <c r="ER277" s="5"/>
      <c r="ES277" s="5"/>
      <c r="ET277" s="5"/>
      <c r="EU277" s="6"/>
      <c r="EV277" s="6"/>
      <c r="EW277" s="5"/>
      <c r="EX277" s="5"/>
      <c r="EY277" s="5"/>
      <c r="EZ277" s="5"/>
      <c r="FA277" s="5"/>
      <c r="FB277" s="6"/>
      <c r="FC277" s="6"/>
      <c r="FD277" s="5"/>
      <c r="FE277" s="5"/>
      <c r="FF277" s="5"/>
      <c r="FG277" s="5"/>
      <c r="FH277" s="5"/>
      <c r="FI277" s="10"/>
      <c r="FJ277" s="10"/>
      <c r="FK277" s="10"/>
      <c r="FL277" s="10"/>
      <c r="FM277" s="10"/>
      <c r="FN277" s="10"/>
      <c r="FO277" s="10"/>
      <c r="FQ277" s="5"/>
      <c r="FR277" s="5"/>
      <c r="FS277" s="5"/>
      <c r="FT277" s="5"/>
      <c r="FU277" s="5"/>
      <c r="FW277" s="7"/>
      <c r="FX277" s="7"/>
      <c r="FY277" s="7"/>
      <c r="FZ277" s="7"/>
      <c r="GA277" s="7"/>
      <c r="GB277" s="7"/>
      <c r="GC277" s="7"/>
      <c r="GD277" s="7"/>
      <c r="GE277" s="7"/>
      <c r="GF277" s="7"/>
      <c r="GG277" s="7"/>
      <c r="GH277" s="7"/>
      <c r="GI277" s="7"/>
      <c r="GJ277" s="7"/>
      <c r="GK277" s="7"/>
      <c r="GL277" s="7"/>
      <c r="GM277" s="7"/>
      <c r="GN277" s="7"/>
      <c r="GO277" s="7"/>
      <c r="GP277" s="7"/>
      <c r="GQ277" s="7"/>
      <c r="GR277" s="7"/>
      <c r="GS277" s="7"/>
      <c r="GT277" s="7"/>
      <c r="GU277" s="7"/>
      <c r="GV277" s="7"/>
      <c r="GW277" s="7"/>
      <c r="GX277" s="7"/>
      <c r="GY277" s="7"/>
      <c r="GZ277" s="7"/>
      <c r="HA277" s="7"/>
      <c r="HB277" s="7"/>
      <c r="HC277" s="7"/>
      <c r="HD277" s="7"/>
      <c r="HE277" s="7"/>
      <c r="HF277" s="9"/>
      <c r="HG277" s="9"/>
      <c r="HH277" s="7"/>
      <c r="HI277" s="7"/>
      <c r="HJ277" s="7"/>
      <c r="HK277" s="7"/>
      <c r="HL277" s="7"/>
      <c r="HM277" s="9"/>
      <c r="HN277" s="9"/>
      <c r="HO277" s="7"/>
      <c r="HP277" s="7"/>
      <c r="HQ277" s="7"/>
      <c r="HR277" s="7"/>
      <c r="HS277" s="7"/>
      <c r="HU277" s="7"/>
      <c r="HV277" s="7"/>
      <c r="HW277" s="7"/>
      <c r="HX277" s="7"/>
      <c r="HY277" s="7"/>
      <c r="HZ277" s="7"/>
      <c r="IA277" s="7"/>
      <c r="IB277" s="10"/>
      <c r="IC277" s="5"/>
      <c r="ID277" s="5"/>
      <c r="IE277" s="5"/>
      <c r="IF277" s="5"/>
      <c r="IG277" s="5"/>
      <c r="IH277" s="5"/>
      <c r="II277" s="5"/>
    </row>
    <row r="278" spans="1:243" s="8" customFormat="1" ht="12.75">
      <c r="A278"/>
      <c r="B278"/>
      <c r="C278"/>
      <c r="D278"/>
      <c r="E278"/>
      <c r="F278"/>
      <c r="G278"/>
      <c r="H278"/>
      <c r="I278"/>
      <c r="J278" s="430"/>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s="2"/>
      <c r="CD278"/>
      <c r="CE278"/>
      <c r="CF278"/>
      <c r="CG278" s="3"/>
      <c r="CH278" s="3"/>
      <c r="CI278" s="4"/>
      <c r="CJ278"/>
      <c r="CK278"/>
      <c r="CL278"/>
      <c r="CM278"/>
      <c r="CN278"/>
      <c r="CO278"/>
      <c r="CP278"/>
      <c r="CQ278"/>
      <c r="CR278"/>
      <c r="CS278" s="5"/>
      <c r="CT278" s="5"/>
      <c r="CU278" s="5"/>
      <c r="CV278" s="5"/>
      <c r="CW278" s="5"/>
      <c r="CX278"/>
      <c r="CY278"/>
      <c r="CZ278" s="5"/>
      <c r="DA278" s="5"/>
      <c r="DB278" s="5"/>
      <c r="DC278" s="5"/>
      <c r="DD278" s="5"/>
      <c r="DE278" s="3"/>
      <c r="DF278" s="3"/>
      <c r="DG278" s="5"/>
      <c r="DH278" s="5"/>
      <c r="DI278" s="5"/>
      <c r="DJ278" s="5"/>
      <c r="DK278" s="5"/>
      <c r="DL278" s="5"/>
      <c r="DM278" s="5"/>
      <c r="DN278" s="5"/>
      <c r="DO278" s="5"/>
      <c r="DP278" s="5"/>
      <c r="DQ278" s="5"/>
      <c r="DR278" s="5"/>
      <c r="DS278" s="5"/>
      <c r="DT278" s="5"/>
      <c r="DU278" s="5"/>
      <c r="DV278" s="5"/>
      <c r="DW278" s="5"/>
      <c r="DX278" s="5"/>
      <c r="DY278" s="5"/>
      <c r="DZ278" s="5"/>
      <c r="EA278" s="5"/>
      <c r="EB278" s="5"/>
      <c r="EC278" s="5"/>
      <c r="ED278" s="5"/>
      <c r="EE278" s="5"/>
      <c r="EF278" s="5"/>
      <c r="EG278" s="6"/>
      <c r="EH278" s="6"/>
      <c r="EI278" s="5"/>
      <c r="EJ278" s="5"/>
      <c r="EK278" s="5"/>
      <c r="EL278" s="5"/>
      <c r="EM278" s="5"/>
      <c r="EN278" s="6"/>
      <c r="EO278" s="6"/>
      <c r="EP278" s="5"/>
      <c r="EQ278" s="5"/>
      <c r="ER278" s="5"/>
      <c r="ES278" s="5"/>
      <c r="ET278" s="5"/>
      <c r="EU278" s="6"/>
      <c r="EV278" s="6"/>
      <c r="EW278" s="5"/>
      <c r="EX278" s="5"/>
      <c r="EY278" s="5"/>
      <c r="EZ278" s="5"/>
      <c r="FA278" s="5"/>
      <c r="FB278" s="6"/>
      <c r="FC278" s="6"/>
      <c r="FD278" s="5"/>
      <c r="FE278" s="5"/>
      <c r="FF278" s="5"/>
      <c r="FG278" s="5"/>
      <c r="FH278" s="5"/>
      <c r="FI278" s="10"/>
      <c r="FJ278" s="10"/>
      <c r="FK278" s="10"/>
      <c r="FL278" s="10"/>
      <c r="FM278" s="10"/>
      <c r="FN278" s="10"/>
      <c r="FO278" s="10"/>
      <c r="FQ278" s="5"/>
      <c r="FR278" s="5"/>
      <c r="FS278" s="5"/>
      <c r="FT278" s="5"/>
      <c r="FU278" s="5"/>
      <c r="FW278" s="7"/>
      <c r="FX278" s="7"/>
      <c r="FY278" s="7"/>
      <c r="FZ278" s="7"/>
      <c r="GA278" s="7"/>
      <c r="GB278" s="7"/>
      <c r="GC278" s="7"/>
      <c r="GD278" s="7"/>
      <c r="GE278" s="7"/>
      <c r="GF278" s="7"/>
      <c r="GG278" s="7"/>
      <c r="GH278" s="7"/>
      <c r="GI278" s="7"/>
      <c r="GJ278" s="7"/>
      <c r="GK278" s="7"/>
      <c r="GL278" s="7"/>
      <c r="GM278" s="7"/>
      <c r="GN278" s="7"/>
      <c r="GO278" s="7"/>
      <c r="GP278" s="7"/>
      <c r="GQ278" s="7"/>
      <c r="GR278" s="7"/>
      <c r="GS278" s="7"/>
      <c r="GT278" s="7"/>
      <c r="GU278" s="7"/>
      <c r="GV278" s="7"/>
      <c r="GW278" s="7"/>
      <c r="GX278" s="7"/>
      <c r="GY278" s="7"/>
      <c r="GZ278" s="7"/>
      <c r="HA278" s="7"/>
      <c r="HB278" s="7"/>
      <c r="HC278" s="7"/>
      <c r="HD278" s="7"/>
      <c r="HE278" s="7"/>
      <c r="HF278" s="9"/>
      <c r="HG278" s="9"/>
      <c r="HH278" s="7"/>
      <c r="HI278" s="7"/>
      <c r="HJ278" s="7"/>
      <c r="HK278" s="7"/>
      <c r="HL278" s="7"/>
      <c r="HM278" s="9"/>
      <c r="HN278" s="9"/>
      <c r="HO278" s="7"/>
      <c r="HP278" s="7"/>
      <c r="HQ278" s="7"/>
      <c r="HR278" s="7"/>
      <c r="HS278" s="7"/>
      <c r="HU278" s="7"/>
      <c r="HV278" s="7"/>
      <c r="HW278" s="7"/>
      <c r="HX278" s="7"/>
      <c r="HY278" s="7"/>
      <c r="HZ278" s="7"/>
      <c r="IA278" s="7"/>
      <c r="IB278" s="10"/>
      <c r="IC278" s="5"/>
      <c r="ID278" s="5"/>
      <c r="IE278" s="5"/>
      <c r="IF278" s="5"/>
      <c r="IG278" s="5"/>
      <c r="IH278" s="5"/>
      <c r="II278" s="5"/>
    </row>
    <row r="279" spans="1:243" s="8" customFormat="1" ht="12.75">
      <c r="A279"/>
      <c r="B279"/>
      <c r="C279"/>
      <c r="D279"/>
      <c r="E279"/>
      <c r="F279"/>
      <c r="G279"/>
      <c r="H279"/>
      <c r="I279"/>
      <c r="J279" s="430"/>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s="2"/>
      <c r="CD279"/>
      <c r="CE279"/>
      <c r="CF279"/>
      <c r="CG279" s="3"/>
      <c r="CH279" s="3"/>
      <c r="CI279" s="4"/>
      <c r="CJ279"/>
      <c r="CK279"/>
      <c r="CL279"/>
      <c r="CM279"/>
      <c r="CN279"/>
      <c r="CO279"/>
      <c r="CP279"/>
      <c r="CQ279"/>
      <c r="CR279"/>
      <c r="CS279" s="5"/>
      <c r="CT279" s="5"/>
      <c r="CU279" s="5"/>
      <c r="CV279" s="5"/>
      <c r="CW279" s="5"/>
      <c r="CX279"/>
      <c r="CY279"/>
      <c r="CZ279" s="5"/>
      <c r="DA279" s="5"/>
      <c r="DB279" s="5"/>
      <c r="DC279" s="5"/>
      <c r="DD279" s="5"/>
      <c r="DE279" s="3"/>
      <c r="DF279" s="3"/>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5"/>
      <c r="EE279" s="5"/>
      <c r="EF279" s="5"/>
      <c r="EG279" s="6"/>
      <c r="EH279" s="6"/>
      <c r="EI279" s="5"/>
      <c r="EJ279" s="5"/>
      <c r="EK279" s="5"/>
      <c r="EL279" s="5"/>
      <c r="EM279" s="5"/>
      <c r="EN279" s="6"/>
      <c r="EO279" s="6"/>
      <c r="EP279" s="5"/>
      <c r="EQ279" s="5"/>
      <c r="ER279" s="5"/>
      <c r="ES279" s="5"/>
      <c r="ET279" s="5"/>
      <c r="EU279" s="6"/>
      <c r="EV279" s="6"/>
      <c r="EW279" s="5"/>
      <c r="EX279" s="5"/>
      <c r="EY279" s="5"/>
      <c r="EZ279" s="5"/>
      <c r="FA279" s="5"/>
      <c r="FB279" s="6"/>
      <c r="FC279" s="6"/>
      <c r="FD279" s="5"/>
      <c r="FE279" s="5"/>
      <c r="FF279" s="5"/>
      <c r="FG279" s="5"/>
      <c r="FH279" s="5"/>
      <c r="FI279" s="10"/>
      <c r="FJ279" s="10"/>
      <c r="FK279" s="10"/>
      <c r="FL279" s="10"/>
      <c r="FM279" s="10"/>
      <c r="FN279" s="10"/>
      <c r="FO279" s="10"/>
      <c r="FQ279" s="5"/>
      <c r="FR279" s="5"/>
      <c r="FS279" s="5"/>
      <c r="FT279" s="5"/>
      <c r="FU279" s="5"/>
      <c r="FW279" s="7"/>
      <c r="FX279" s="7"/>
      <c r="FY279" s="7"/>
      <c r="FZ279" s="7"/>
      <c r="GA279" s="7"/>
      <c r="GB279" s="7"/>
      <c r="GC279" s="7"/>
      <c r="GD279" s="7"/>
      <c r="GE279" s="7"/>
      <c r="GF279" s="7"/>
      <c r="GG279" s="7"/>
      <c r="GH279" s="7"/>
      <c r="GI279" s="7"/>
      <c r="GJ279" s="7"/>
      <c r="GK279" s="7"/>
      <c r="GL279" s="7"/>
      <c r="GM279" s="7"/>
      <c r="GN279" s="7"/>
      <c r="GO279" s="7"/>
      <c r="GP279" s="7"/>
      <c r="GQ279" s="7"/>
      <c r="GR279" s="7"/>
      <c r="GS279" s="7"/>
      <c r="GT279" s="7"/>
      <c r="GU279" s="7"/>
      <c r="GV279" s="7"/>
      <c r="GW279" s="7"/>
      <c r="GX279" s="7"/>
      <c r="GY279" s="7"/>
      <c r="GZ279" s="7"/>
      <c r="HA279" s="7"/>
      <c r="HB279" s="7"/>
      <c r="HC279" s="7"/>
      <c r="HD279" s="7"/>
      <c r="HE279" s="7"/>
      <c r="HF279" s="9"/>
      <c r="HG279" s="9"/>
      <c r="HH279" s="7"/>
      <c r="HI279" s="7"/>
      <c r="HJ279" s="7"/>
      <c r="HK279" s="7"/>
      <c r="HL279" s="7"/>
      <c r="HM279" s="9"/>
      <c r="HN279" s="9"/>
      <c r="HO279" s="7"/>
      <c r="HP279" s="7"/>
      <c r="HQ279" s="7"/>
      <c r="HR279" s="7"/>
      <c r="HS279" s="7"/>
      <c r="HU279" s="7"/>
      <c r="HV279" s="7"/>
      <c r="HW279" s="7"/>
      <c r="HX279" s="7"/>
      <c r="HY279" s="7"/>
      <c r="HZ279" s="7"/>
      <c r="IA279" s="7"/>
      <c r="IB279" s="10"/>
      <c r="IC279" s="5"/>
      <c r="ID279" s="5"/>
      <c r="IE279" s="5"/>
      <c r="IF279" s="5"/>
      <c r="IG279" s="5"/>
      <c r="IH279" s="5"/>
      <c r="II279" s="5"/>
    </row>
    <row r="280" spans="1:243" s="8" customFormat="1" ht="12.75">
      <c r="A280"/>
      <c r="B280"/>
      <c r="C280"/>
      <c r="D280"/>
      <c r="E280"/>
      <c r="F280"/>
      <c r="G280"/>
      <c r="H280"/>
      <c r="I280"/>
      <c r="J280" s="43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s="2"/>
      <c r="CD280"/>
      <c r="CE280"/>
      <c r="CF280"/>
      <c r="CG280" s="3"/>
      <c r="CH280" s="3"/>
      <c r="CI280" s="4"/>
      <c r="CJ280"/>
      <c r="CK280"/>
      <c r="CL280"/>
      <c r="CM280"/>
      <c r="CN280"/>
      <c r="CO280"/>
      <c r="CP280"/>
      <c r="CQ280"/>
      <c r="CR280"/>
      <c r="CS280" s="5"/>
      <c r="CT280" s="5"/>
      <c r="CU280" s="5"/>
      <c r="CV280" s="5"/>
      <c r="CW280" s="5"/>
      <c r="CX280"/>
      <c r="CY280"/>
      <c r="CZ280" s="5"/>
      <c r="DA280" s="5"/>
      <c r="DB280" s="5"/>
      <c r="DC280" s="5"/>
      <c r="DD280" s="5"/>
      <c r="DE280" s="3"/>
      <c r="DF280" s="3"/>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5"/>
      <c r="EE280" s="5"/>
      <c r="EF280" s="5"/>
      <c r="EG280" s="6"/>
      <c r="EH280" s="6"/>
      <c r="EI280" s="5"/>
      <c r="EJ280" s="5"/>
      <c r="EK280" s="5"/>
      <c r="EL280" s="5"/>
      <c r="EM280" s="5"/>
      <c r="EN280" s="6"/>
      <c r="EO280" s="6"/>
      <c r="EP280" s="5"/>
      <c r="EQ280" s="5"/>
      <c r="ER280" s="5"/>
      <c r="ES280" s="5"/>
      <c r="ET280" s="5"/>
      <c r="EU280" s="6"/>
      <c r="EV280" s="6"/>
      <c r="EW280" s="5"/>
      <c r="EX280" s="5"/>
      <c r="EY280" s="5"/>
      <c r="EZ280" s="5"/>
      <c r="FA280" s="5"/>
      <c r="FB280" s="6"/>
      <c r="FC280" s="6"/>
      <c r="FD280" s="5"/>
      <c r="FE280" s="5"/>
      <c r="FF280" s="5"/>
      <c r="FG280" s="5"/>
      <c r="FH280" s="5"/>
      <c r="FI280" s="10"/>
      <c r="FJ280" s="10"/>
      <c r="FK280" s="10"/>
      <c r="FL280" s="10"/>
      <c r="FM280" s="10"/>
      <c r="FN280" s="10"/>
      <c r="FO280" s="10"/>
      <c r="FQ280" s="5"/>
      <c r="FR280" s="5"/>
      <c r="FS280" s="5"/>
      <c r="FT280" s="5"/>
      <c r="FU280" s="5"/>
      <c r="FW280" s="7"/>
      <c r="FX280" s="7"/>
      <c r="FY280" s="7"/>
      <c r="FZ280" s="7"/>
      <c r="GA280" s="7"/>
      <c r="GB280" s="7"/>
      <c r="GC280" s="7"/>
      <c r="GD280" s="7"/>
      <c r="GE280" s="7"/>
      <c r="GF280" s="7"/>
      <c r="GG280" s="7"/>
      <c r="GH280" s="7"/>
      <c r="GI280" s="7"/>
      <c r="GJ280" s="7"/>
      <c r="GK280" s="7"/>
      <c r="GL280" s="7"/>
      <c r="GM280" s="7"/>
      <c r="GN280" s="7"/>
      <c r="GO280" s="7"/>
      <c r="GP280" s="7"/>
      <c r="GQ280" s="7"/>
      <c r="GR280" s="7"/>
      <c r="GS280" s="7"/>
      <c r="GT280" s="7"/>
      <c r="GU280" s="7"/>
      <c r="GV280" s="7"/>
      <c r="GW280" s="7"/>
      <c r="GX280" s="7"/>
      <c r="GY280" s="7"/>
      <c r="GZ280" s="7"/>
      <c r="HA280" s="7"/>
      <c r="HB280" s="7"/>
      <c r="HC280" s="7"/>
      <c r="HD280" s="7"/>
      <c r="HE280" s="7"/>
      <c r="HF280" s="9"/>
      <c r="HG280" s="9"/>
      <c r="HH280" s="7"/>
      <c r="HI280" s="7"/>
      <c r="HJ280" s="7"/>
      <c r="HK280" s="7"/>
      <c r="HL280" s="7"/>
      <c r="HM280" s="9"/>
      <c r="HN280" s="9"/>
      <c r="HO280" s="7"/>
      <c r="HP280" s="7"/>
      <c r="HQ280" s="7"/>
      <c r="HR280" s="7"/>
      <c r="HS280" s="7"/>
      <c r="HU280" s="7"/>
      <c r="HV280" s="7"/>
      <c r="HW280" s="7"/>
      <c r="HX280" s="7"/>
      <c r="HY280" s="7"/>
      <c r="HZ280" s="7"/>
      <c r="IA280" s="7"/>
      <c r="IB280" s="10"/>
      <c r="IC280" s="5"/>
      <c r="ID280" s="5"/>
      <c r="IE280" s="5"/>
      <c r="IF280" s="5"/>
      <c r="IG280" s="5"/>
      <c r="IH280" s="5"/>
      <c r="II280" s="5"/>
    </row>
    <row r="281" spans="1:243" s="8" customFormat="1" ht="12.75">
      <c r="A281"/>
      <c r="B281"/>
      <c r="C281"/>
      <c r="D281"/>
      <c r="E281"/>
      <c r="F281"/>
      <c r="G281"/>
      <c r="H281"/>
      <c r="I281"/>
      <c r="J281" s="430"/>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s="2"/>
      <c r="CD281"/>
      <c r="CE281"/>
      <c r="CF281"/>
      <c r="CG281" s="3"/>
      <c r="CH281" s="3"/>
      <c r="CI281" s="4"/>
      <c r="CJ281"/>
      <c r="CK281"/>
      <c r="CL281"/>
      <c r="CM281"/>
      <c r="CN281"/>
      <c r="CO281"/>
      <c r="CP281"/>
      <c r="CQ281"/>
      <c r="CR281"/>
      <c r="CS281" s="5"/>
      <c r="CT281" s="5"/>
      <c r="CU281" s="5"/>
      <c r="CV281" s="5"/>
      <c r="CW281" s="5"/>
      <c r="CX281"/>
      <c r="CY281"/>
      <c r="CZ281" s="5"/>
      <c r="DA281" s="5"/>
      <c r="DB281" s="5"/>
      <c r="DC281" s="5"/>
      <c r="DD281" s="5"/>
      <c r="DE281" s="3"/>
      <c r="DF281" s="3"/>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5"/>
      <c r="EE281" s="5"/>
      <c r="EF281" s="5"/>
      <c r="EG281" s="6"/>
      <c r="EH281" s="6"/>
      <c r="EI281" s="5"/>
      <c r="EJ281" s="5"/>
      <c r="EK281" s="5"/>
      <c r="EL281" s="5"/>
      <c r="EM281" s="5"/>
      <c r="EN281" s="6"/>
      <c r="EO281" s="6"/>
      <c r="EP281" s="5"/>
      <c r="EQ281" s="5"/>
      <c r="ER281" s="5"/>
      <c r="ES281" s="5"/>
      <c r="ET281" s="5"/>
      <c r="EU281" s="6"/>
      <c r="EV281" s="6"/>
      <c r="EW281" s="5"/>
      <c r="EX281" s="5"/>
      <c r="EY281" s="5"/>
      <c r="EZ281" s="5"/>
      <c r="FA281" s="5"/>
      <c r="FB281" s="6"/>
      <c r="FC281" s="6"/>
      <c r="FD281" s="5"/>
      <c r="FE281" s="5"/>
      <c r="FF281" s="5"/>
      <c r="FG281" s="5"/>
      <c r="FH281" s="5"/>
      <c r="FI281" s="10"/>
      <c r="FJ281" s="10"/>
      <c r="FK281" s="10"/>
      <c r="FL281" s="10"/>
      <c r="FM281" s="10"/>
      <c r="FN281" s="10"/>
      <c r="FO281" s="10"/>
      <c r="FQ281" s="5"/>
      <c r="FR281" s="5"/>
      <c r="FS281" s="5"/>
      <c r="FT281" s="5"/>
      <c r="FU281" s="5"/>
      <c r="FW281" s="7"/>
      <c r="FX281" s="7"/>
      <c r="FY281" s="7"/>
      <c r="FZ281" s="7"/>
      <c r="GA281" s="7"/>
      <c r="GB281" s="7"/>
      <c r="GC281" s="7"/>
      <c r="GD281" s="7"/>
      <c r="GE281" s="7"/>
      <c r="GF281" s="7"/>
      <c r="GG281" s="7"/>
      <c r="GH281" s="7"/>
      <c r="GI281" s="7"/>
      <c r="GJ281" s="7"/>
      <c r="GK281" s="7"/>
      <c r="GL281" s="7"/>
      <c r="GM281" s="7"/>
      <c r="GN281" s="7"/>
      <c r="GO281" s="7"/>
      <c r="GP281" s="7"/>
      <c r="GQ281" s="7"/>
      <c r="GR281" s="7"/>
      <c r="GS281" s="7"/>
      <c r="GT281" s="7"/>
      <c r="GU281" s="7"/>
      <c r="GV281" s="7"/>
      <c r="GW281" s="7"/>
      <c r="GX281" s="7"/>
      <c r="GY281" s="7"/>
      <c r="GZ281" s="7"/>
      <c r="HA281" s="7"/>
      <c r="HB281" s="7"/>
      <c r="HC281" s="7"/>
      <c r="HD281" s="7"/>
      <c r="HE281" s="7"/>
      <c r="HF281" s="9"/>
      <c r="HG281" s="9"/>
      <c r="HH281" s="7"/>
      <c r="HI281" s="7"/>
      <c r="HJ281" s="7"/>
      <c r="HK281" s="7"/>
      <c r="HL281" s="7"/>
      <c r="HM281" s="9"/>
      <c r="HN281" s="9"/>
      <c r="HO281" s="7"/>
      <c r="HP281" s="7"/>
      <c r="HQ281" s="7"/>
      <c r="HR281" s="7"/>
      <c r="HS281" s="7"/>
      <c r="HU281" s="7"/>
      <c r="HV281" s="7"/>
      <c r="HW281" s="7"/>
      <c r="HX281" s="7"/>
      <c r="HY281" s="7"/>
      <c r="HZ281" s="7"/>
      <c r="IA281" s="7"/>
      <c r="IB281" s="10"/>
      <c r="IC281" s="5"/>
      <c r="ID281" s="5"/>
      <c r="IE281" s="5"/>
      <c r="IF281" s="5"/>
      <c r="IG281" s="5"/>
      <c r="IH281" s="5"/>
      <c r="II281" s="5"/>
    </row>
    <row r="282" spans="1:243" s="8" customFormat="1" ht="12.75">
      <c r="A282"/>
      <c r="B282"/>
      <c r="C282"/>
      <c r="D282"/>
      <c r="E282"/>
      <c r="F282"/>
      <c r="G282"/>
      <c r="H282"/>
      <c r="I282"/>
      <c r="J282" s="430"/>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s="2"/>
      <c r="CD282"/>
      <c r="CE282"/>
      <c r="CF282"/>
      <c r="CG282" s="3"/>
      <c r="CH282" s="3"/>
      <c r="CI282" s="4"/>
      <c r="CJ282"/>
      <c r="CK282"/>
      <c r="CL282"/>
      <c r="CM282"/>
      <c r="CN282"/>
      <c r="CO282"/>
      <c r="CP282"/>
      <c r="CQ282"/>
      <c r="CR282"/>
      <c r="CS282" s="5"/>
      <c r="CT282" s="5"/>
      <c r="CU282" s="5"/>
      <c r="CV282" s="5"/>
      <c r="CW282" s="5"/>
      <c r="CX282"/>
      <c r="CY282"/>
      <c r="CZ282" s="5"/>
      <c r="DA282" s="5"/>
      <c r="DB282" s="5"/>
      <c r="DC282" s="5"/>
      <c r="DD282" s="5"/>
      <c r="DE282" s="3"/>
      <c r="DF282" s="3"/>
      <c r="DG282" s="5"/>
      <c r="DH282" s="5"/>
      <c r="DI282" s="5"/>
      <c r="DJ282" s="5"/>
      <c r="DK282" s="5"/>
      <c r="DL282" s="5"/>
      <c r="DM282" s="5"/>
      <c r="DN282" s="5"/>
      <c r="DO282" s="5"/>
      <c r="DP282" s="5"/>
      <c r="DQ282" s="5"/>
      <c r="DR282" s="5"/>
      <c r="DS282" s="5"/>
      <c r="DT282" s="5"/>
      <c r="DU282" s="5"/>
      <c r="DV282" s="5"/>
      <c r="DW282" s="5"/>
      <c r="DX282" s="5"/>
      <c r="DY282" s="5"/>
      <c r="DZ282" s="5"/>
      <c r="EA282" s="5"/>
      <c r="EB282" s="5"/>
      <c r="EC282" s="5"/>
      <c r="ED282" s="5"/>
      <c r="EE282" s="5"/>
      <c r="EF282" s="5"/>
      <c r="EG282" s="6"/>
      <c r="EH282" s="6"/>
      <c r="EI282" s="5"/>
      <c r="EJ282" s="5"/>
      <c r="EK282" s="5"/>
      <c r="EL282" s="5"/>
      <c r="EM282" s="5"/>
      <c r="EN282" s="6"/>
      <c r="EO282" s="6"/>
      <c r="EP282" s="5"/>
      <c r="EQ282" s="5"/>
      <c r="ER282" s="5"/>
      <c r="ES282" s="5"/>
      <c r="ET282" s="5"/>
      <c r="EU282" s="6"/>
      <c r="EV282" s="6"/>
      <c r="EW282" s="5"/>
      <c r="EX282" s="5"/>
      <c r="EY282" s="5"/>
      <c r="EZ282" s="5"/>
      <c r="FA282" s="5"/>
      <c r="FB282" s="6"/>
      <c r="FC282" s="6"/>
      <c r="FD282" s="5"/>
      <c r="FE282" s="5"/>
      <c r="FF282" s="5"/>
      <c r="FG282" s="5"/>
      <c r="FH282" s="5"/>
      <c r="FI282" s="10"/>
      <c r="FJ282" s="10"/>
      <c r="FK282" s="10"/>
      <c r="FL282" s="10"/>
      <c r="FM282" s="10"/>
      <c r="FN282" s="10"/>
      <c r="FO282" s="10"/>
      <c r="FQ282" s="5"/>
      <c r="FR282" s="5"/>
      <c r="FS282" s="5"/>
      <c r="FT282" s="5"/>
      <c r="FU282" s="5"/>
      <c r="FW282" s="7"/>
      <c r="FX282" s="7"/>
      <c r="FY282" s="7"/>
      <c r="FZ282" s="7"/>
      <c r="GA282" s="7"/>
      <c r="GB282" s="7"/>
      <c r="GC282" s="7"/>
      <c r="GD282" s="7"/>
      <c r="GE282" s="7"/>
      <c r="GF282" s="7"/>
      <c r="GG282" s="7"/>
      <c r="GH282" s="7"/>
      <c r="GI282" s="7"/>
      <c r="GJ282" s="7"/>
      <c r="GK282" s="7"/>
      <c r="GL282" s="7"/>
      <c r="GM282" s="7"/>
      <c r="GN282" s="7"/>
      <c r="GO282" s="7"/>
      <c r="GP282" s="7"/>
      <c r="GQ282" s="7"/>
      <c r="GR282" s="7"/>
      <c r="GS282" s="7"/>
      <c r="GT282" s="7"/>
      <c r="GU282" s="7"/>
      <c r="GV282" s="7"/>
      <c r="GW282" s="7"/>
      <c r="GX282" s="7"/>
      <c r="GY282" s="7"/>
      <c r="GZ282" s="7"/>
      <c r="HA282" s="7"/>
      <c r="HB282" s="7"/>
      <c r="HC282" s="7"/>
      <c r="HD282" s="7"/>
      <c r="HE282" s="7"/>
      <c r="HF282" s="9"/>
      <c r="HG282" s="9"/>
      <c r="HH282" s="7"/>
      <c r="HI282" s="7"/>
      <c r="HJ282" s="7"/>
      <c r="HK282" s="7"/>
      <c r="HL282" s="7"/>
      <c r="HM282" s="9"/>
      <c r="HN282" s="9"/>
      <c r="HO282" s="7"/>
      <c r="HP282" s="7"/>
      <c r="HQ282" s="7"/>
      <c r="HR282" s="7"/>
      <c r="HS282" s="7"/>
      <c r="HU282" s="7"/>
      <c r="HV282" s="7"/>
      <c r="HW282" s="7"/>
      <c r="HX282" s="7"/>
      <c r="HY282" s="7"/>
      <c r="HZ282" s="7"/>
      <c r="IA282" s="7"/>
      <c r="IB282" s="10"/>
      <c r="IC282" s="5"/>
      <c r="ID282" s="5"/>
      <c r="IE282" s="5"/>
      <c r="IF282" s="5"/>
      <c r="IG282" s="5"/>
      <c r="IH282" s="5"/>
      <c r="II282" s="5"/>
    </row>
    <row r="283" spans="1:243" s="8" customFormat="1" ht="12.75">
      <c r="A283"/>
      <c r="B283"/>
      <c r="C283"/>
      <c r="D283"/>
      <c r="E283"/>
      <c r="F283"/>
      <c r="G283"/>
      <c r="H283"/>
      <c r="I283"/>
      <c r="J283" s="430"/>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s="2"/>
      <c r="CD283"/>
      <c r="CE283"/>
      <c r="CF283"/>
      <c r="CG283" s="3"/>
      <c r="CH283" s="3"/>
      <c r="CI283" s="4"/>
      <c r="CJ283"/>
      <c r="CK283"/>
      <c r="CL283"/>
      <c r="CM283"/>
      <c r="CN283"/>
      <c r="CO283"/>
      <c r="CP283"/>
      <c r="CQ283"/>
      <c r="CR283"/>
      <c r="CS283" s="5"/>
      <c r="CT283" s="5"/>
      <c r="CU283" s="5"/>
      <c r="CV283" s="5"/>
      <c r="CW283" s="5"/>
      <c r="CX283"/>
      <c r="CY283"/>
      <c r="CZ283" s="5"/>
      <c r="DA283" s="5"/>
      <c r="DB283" s="5"/>
      <c r="DC283" s="5"/>
      <c r="DD283" s="5"/>
      <c r="DE283" s="3"/>
      <c r="DF283" s="3"/>
      <c r="DG283" s="5"/>
      <c r="DH283" s="5"/>
      <c r="DI283" s="5"/>
      <c r="DJ283" s="5"/>
      <c r="DK283" s="5"/>
      <c r="DL283" s="5"/>
      <c r="DM283" s="5"/>
      <c r="DN283" s="5"/>
      <c r="DO283" s="5"/>
      <c r="DP283" s="5"/>
      <c r="DQ283" s="5"/>
      <c r="DR283" s="5"/>
      <c r="DS283" s="5"/>
      <c r="DT283" s="5"/>
      <c r="DU283" s="5"/>
      <c r="DV283" s="5"/>
      <c r="DW283" s="5"/>
      <c r="DX283" s="5"/>
      <c r="DY283" s="5"/>
      <c r="DZ283" s="5"/>
      <c r="EA283" s="5"/>
      <c r="EB283" s="5"/>
      <c r="EC283" s="5"/>
      <c r="ED283" s="5"/>
      <c r="EE283" s="5"/>
      <c r="EF283" s="5"/>
      <c r="EG283" s="6"/>
      <c r="EH283" s="6"/>
      <c r="EI283" s="5"/>
      <c r="EJ283" s="5"/>
      <c r="EK283" s="5"/>
      <c r="EL283" s="5"/>
      <c r="EM283" s="5"/>
      <c r="EN283" s="6"/>
      <c r="EO283" s="6"/>
      <c r="EP283" s="5"/>
      <c r="EQ283" s="5"/>
      <c r="ER283" s="5"/>
      <c r="ES283" s="5"/>
      <c r="ET283" s="5"/>
      <c r="EU283" s="6"/>
      <c r="EV283" s="6"/>
      <c r="EW283" s="5"/>
      <c r="EX283" s="5"/>
      <c r="EY283" s="5"/>
      <c r="EZ283" s="5"/>
      <c r="FA283" s="5"/>
      <c r="FB283" s="6"/>
      <c r="FC283" s="6"/>
      <c r="FD283" s="5"/>
      <c r="FE283" s="5"/>
      <c r="FF283" s="5"/>
      <c r="FG283" s="5"/>
      <c r="FH283" s="5"/>
      <c r="FI283" s="10"/>
      <c r="FJ283" s="10"/>
      <c r="FK283" s="10"/>
      <c r="FL283" s="10"/>
      <c r="FM283" s="10"/>
      <c r="FN283" s="10"/>
      <c r="FO283" s="10"/>
      <c r="FQ283" s="5"/>
      <c r="FR283" s="5"/>
      <c r="FS283" s="5"/>
      <c r="FT283" s="5"/>
      <c r="FU283" s="5"/>
      <c r="FW283" s="7"/>
      <c r="FX283" s="7"/>
      <c r="FY283" s="7"/>
      <c r="FZ283" s="7"/>
      <c r="GA283" s="7"/>
      <c r="GB283" s="7"/>
      <c r="GC283" s="7"/>
      <c r="GD283" s="7"/>
      <c r="GE283" s="7"/>
      <c r="GF283" s="7"/>
      <c r="GG283" s="7"/>
      <c r="GH283" s="7"/>
      <c r="GI283" s="7"/>
      <c r="GJ283" s="7"/>
      <c r="GK283" s="7"/>
      <c r="GL283" s="7"/>
      <c r="GM283" s="7"/>
      <c r="GN283" s="7"/>
      <c r="GO283" s="7"/>
      <c r="GP283" s="7"/>
      <c r="GQ283" s="7"/>
      <c r="GR283" s="7"/>
      <c r="GS283" s="7"/>
      <c r="GT283" s="7"/>
      <c r="GU283" s="7"/>
      <c r="GV283" s="7"/>
      <c r="GW283" s="7"/>
      <c r="GX283" s="7"/>
      <c r="GY283" s="7"/>
      <c r="GZ283" s="7"/>
      <c r="HA283" s="7"/>
      <c r="HB283" s="7"/>
      <c r="HC283" s="7"/>
      <c r="HD283" s="7"/>
      <c r="HE283" s="7"/>
      <c r="HF283" s="9"/>
      <c r="HG283" s="9"/>
      <c r="HH283" s="7"/>
      <c r="HI283" s="7"/>
      <c r="HJ283" s="7"/>
      <c r="HK283" s="7"/>
      <c r="HL283" s="7"/>
      <c r="HM283" s="9"/>
      <c r="HN283" s="9"/>
      <c r="HO283" s="7"/>
      <c r="HP283" s="7"/>
      <c r="HQ283" s="7"/>
      <c r="HR283" s="7"/>
      <c r="HS283" s="7"/>
      <c r="HU283" s="7"/>
      <c r="HV283" s="7"/>
      <c r="HW283" s="7"/>
      <c r="HX283" s="7"/>
      <c r="HY283" s="7"/>
      <c r="HZ283" s="7"/>
      <c r="IA283" s="7"/>
      <c r="IB283" s="10"/>
      <c r="IC283" s="5"/>
      <c r="ID283" s="5"/>
      <c r="IE283" s="5"/>
      <c r="IF283" s="5"/>
      <c r="IG283" s="5"/>
      <c r="IH283" s="5"/>
      <c r="II283" s="5"/>
    </row>
    <row r="284" spans="1:243" s="8" customFormat="1" ht="12.75">
      <c r="A284"/>
      <c r="B284"/>
      <c r="C284"/>
      <c r="D284"/>
      <c r="E284"/>
      <c r="F284"/>
      <c r="G284"/>
      <c r="H284"/>
      <c r="I284"/>
      <c r="J284" s="430"/>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s="2"/>
      <c r="CD284"/>
      <c r="CE284"/>
      <c r="CF284"/>
      <c r="CG284" s="3"/>
      <c r="CH284" s="3"/>
      <c r="CI284" s="4"/>
      <c r="CJ284"/>
      <c r="CK284"/>
      <c r="CL284"/>
      <c r="CM284"/>
      <c r="CN284"/>
      <c r="CO284"/>
      <c r="CP284"/>
      <c r="CQ284"/>
      <c r="CR284"/>
      <c r="CS284" s="5"/>
      <c r="CT284" s="5"/>
      <c r="CU284" s="5"/>
      <c r="CV284" s="5"/>
      <c r="CW284" s="5"/>
      <c r="CX284"/>
      <c r="CY284"/>
      <c r="CZ284" s="5"/>
      <c r="DA284" s="5"/>
      <c r="DB284" s="5"/>
      <c r="DC284" s="5"/>
      <c r="DD284" s="5"/>
      <c r="DE284" s="3"/>
      <c r="DF284" s="3"/>
      <c r="DG284" s="5"/>
      <c r="DH284" s="5"/>
      <c r="DI284" s="5"/>
      <c r="DJ284" s="5"/>
      <c r="DK284" s="5"/>
      <c r="DL284" s="5"/>
      <c r="DM284" s="5"/>
      <c r="DN284" s="5"/>
      <c r="DO284" s="5"/>
      <c r="DP284" s="5"/>
      <c r="DQ284" s="5"/>
      <c r="DR284" s="5"/>
      <c r="DS284" s="5"/>
      <c r="DT284" s="5"/>
      <c r="DU284" s="5"/>
      <c r="DV284" s="5"/>
      <c r="DW284" s="5"/>
      <c r="DX284" s="5"/>
      <c r="DY284" s="5"/>
      <c r="DZ284" s="5"/>
      <c r="EA284" s="5"/>
      <c r="EB284" s="5"/>
      <c r="EC284" s="5"/>
      <c r="ED284" s="5"/>
      <c r="EE284" s="5"/>
      <c r="EF284" s="5"/>
      <c r="EG284" s="6"/>
      <c r="EH284" s="6"/>
      <c r="EI284" s="5"/>
      <c r="EJ284" s="5"/>
      <c r="EK284" s="5"/>
      <c r="EL284" s="5"/>
      <c r="EM284" s="5"/>
      <c r="EN284" s="6"/>
      <c r="EO284" s="6"/>
      <c r="EP284" s="5"/>
      <c r="EQ284" s="5"/>
      <c r="ER284" s="5"/>
      <c r="ES284" s="5"/>
      <c r="ET284" s="5"/>
      <c r="EU284" s="6"/>
      <c r="EV284" s="6"/>
      <c r="EW284" s="5"/>
      <c r="EX284" s="5"/>
      <c r="EY284" s="5"/>
      <c r="EZ284" s="5"/>
      <c r="FA284" s="5"/>
      <c r="FB284" s="6"/>
      <c r="FC284" s="6"/>
      <c r="FD284" s="5"/>
      <c r="FE284" s="5"/>
      <c r="FF284" s="5"/>
      <c r="FG284" s="5"/>
      <c r="FH284" s="5"/>
      <c r="FI284" s="10"/>
      <c r="FJ284" s="10"/>
      <c r="FK284" s="10"/>
      <c r="FL284" s="10"/>
      <c r="FM284" s="10"/>
      <c r="FN284" s="10"/>
      <c r="FO284" s="10"/>
      <c r="FQ284" s="5"/>
      <c r="FR284" s="5"/>
      <c r="FS284" s="5"/>
      <c r="FT284" s="5"/>
      <c r="FU284" s="5"/>
      <c r="FW284" s="7"/>
      <c r="FX284" s="7"/>
      <c r="FY284" s="7"/>
      <c r="FZ284" s="7"/>
      <c r="GA284" s="7"/>
      <c r="GB284" s="7"/>
      <c r="GC284" s="7"/>
      <c r="GD284" s="7"/>
      <c r="GE284" s="7"/>
      <c r="GF284" s="7"/>
      <c r="GG284" s="7"/>
      <c r="GH284" s="7"/>
      <c r="GI284" s="7"/>
      <c r="GJ284" s="7"/>
      <c r="GK284" s="7"/>
      <c r="GL284" s="7"/>
      <c r="GM284" s="7"/>
      <c r="GN284" s="7"/>
      <c r="GO284" s="7"/>
      <c r="GP284" s="7"/>
      <c r="GQ284" s="7"/>
      <c r="GR284" s="7"/>
      <c r="GS284" s="7"/>
      <c r="GT284" s="7"/>
      <c r="GU284" s="7"/>
      <c r="GV284" s="7"/>
      <c r="GW284" s="7"/>
      <c r="GX284" s="7"/>
      <c r="GY284" s="7"/>
      <c r="GZ284" s="7"/>
      <c r="HA284" s="7"/>
      <c r="HB284" s="7"/>
      <c r="HC284" s="7"/>
      <c r="HD284" s="7"/>
      <c r="HE284" s="7"/>
      <c r="HF284" s="9"/>
      <c r="HG284" s="9"/>
      <c r="HH284" s="7"/>
      <c r="HI284" s="7"/>
      <c r="HJ284" s="7"/>
      <c r="HK284" s="7"/>
      <c r="HL284" s="7"/>
      <c r="HM284" s="9"/>
      <c r="HN284" s="9"/>
      <c r="HO284" s="7"/>
      <c r="HP284" s="7"/>
      <c r="HQ284" s="7"/>
      <c r="HR284" s="7"/>
      <c r="HS284" s="7"/>
      <c r="HU284" s="7"/>
      <c r="HV284" s="7"/>
      <c r="HW284" s="7"/>
      <c r="HX284" s="7"/>
      <c r="HY284" s="7"/>
      <c r="HZ284" s="7"/>
      <c r="IA284" s="7"/>
      <c r="IB284" s="10"/>
      <c r="IC284" s="5"/>
      <c r="ID284" s="5"/>
      <c r="IE284" s="5"/>
      <c r="IF284" s="5"/>
      <c r="IG284" s="5"/>
      <c r="IH284" s="5"/>
      <c r="II284" s="5"/>
    </row>
    <row r="285" spans="1:243" s="8" customFormat="1" ht="12.75">
      <c r="A285"/>
      <c r="B285"/>
      <c r="C285"/>
      <c r="D285"/>
      <c r="E285"/>
      <c r="F285"/>
      <c r="G285"/>
      <c r="H285"/>
      <c r="I285"/>
      <c r="J285" s="430"/>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s="2"/>
      <c r="CD285"/>
      <c r="CE285"/>
      <c r="CF285"/>
      <c r="CG285" s="3"/>
      <c r="CH285" s="3"/>
      <c r="CI285" s="4"/>
      <c r="CJ285"/>
      <c r="CK285"/>
      <c r="CL285"/>
      <c r="CM285"/>
      <c r="CN285"/>
      <c r="CO285"/>
      <c r="CP285"/>
      <c r="CQ285"/>
      <c r="CR285"/>
      <c r="CS285" s="5"/>
      <c r="CT285" s="5"/>
      <c r="CU285" s="5"/>
      <c r="CV285" s="5"/>
      <c r="CW285" s="5"/>
      <c r="CX285"/>
      <c r="CY285"/>
      <c r="CZ285" s="5"/>
      <c r="DA285" s="5"/>
      <c r="DB285" s="5"/>
      <c r="DC285" s="5"/>
      <c r="DD285" s="5"/>
      <c r="DE285" s="3"/>
      <c r="DF285" s="3"/>
      <c r="DG285" s="5"/>
      <c r="DH285" s="5"/>
      <c r="DI285" s="5"/>
      <c r="DJ285" s="5"/>
      <c r="DK285" s="5"/>
      <c r="DL285" s="5"/>
      <c r="DM285" s="5"/>
      <c r="DN285" s="5"/>
      <c r="DO285" s="5"/>
      <c r="DP285" s="5"/>
      <c r="DQ285" s="5"/>
      <c r="DR285" s="5"/>
      <c r="DS285" s="5"/>
      <c r="DT285" s="5"/>
      <c r="DU285" s="5"/>
      <c r="DV285" s="5"/>
      <c r="DW285" s="5"/>
      <c r="DX285" s="5"/>
      <c r="DY285" s="5"/>
      <c r="DZ285" s="5"/>
      <c r="EA285" s="5"/>
      <c r="EB285" s="5"/>
      <c r="EC285" s="5"/>
      <c r="ED285" s="5"/>
      <c r="EE285" s="5"/>
      <c r="EF285" s="5"/>
      <c r="EG285" s="6"/>
      <c r="EH285" s="6"/>
      <c r="EI285" s="5"/>
      <c r="EJ285" s="5"/>
      <c r="EK285" s="5"/>
      <c r="EL285" s="5"/>
      <c r="EM285" s="5"/>
      <c r="EN285" s="6"/>
      <c r="EO285" s="6"/>
      <c r="EP285" s="5"/>
      <c r="EQ285" s="5"/>
      <c r="ER285" s="5"/>
      <c r="ES285" s="5"/>
      <c r="ET285" s="5"/>
      <c r="EU285" s="6"/>
      <c r="EV285" s="6"/>
      <c r="EW285" s="5"/>
      <c r="EX285" s="5"/>
      <c r="EY285" s="5"/>
      <c r="EZ285" s="5"/>
      <c r="FA285" s="5"/>
      <c r="FB285" s="6"/>
      <c r="FC285" s="6"/>
      <c r="FD285" s="5"/>
      <c r="FE285" s="5"/>
      <c r="FF285" s="5"/>
      <c r="FG285" s="5"/>
      <c r="FH285" s="5"/>
      <c r="FI285" s="10"/>
      <c r="FJ285" s="10"/>
      <c r="FK285" s="10"/>
      <c r="FL285" s="10"/>
      <c r="FM285" s="10"/>
      <c r="FN285" s="10"/>
      <c r="FO285" s="10"/>
      <c r="FQ285" s="5"/>
      <c r="FR285" s="5"/>
      <c r="FS285" s="5"/>
      <c r="FT285" s="5"/>
      <c r="FU285" s="5"/>
      <c r="FW285" s="7"/>
      <c r="FX285" s="7"/>
      <c r="FY285" s="7"/>
      <c r="FZ285" s="7"/>
      <c r="GA285" s="7"/>
      <c r="GB285" s="7"/>
      <c r="GC285" s="7"/>
      <c r="GD285" s="7"/>
      <c r="GE285" s="7"/>
      <c r="GF285" s="7"/>
      <c r="GG285" s="7"/>
      <c r="GH285" s="7"/>
      <c r="GI285" s="7"/>
      <c r="GJ285" s="7"/>
      <c r="GK285" s="7"/>
      <c r="GL285" s="7"/>
      <c r="GM285" s="7"/>
      <c r="GN285" s="7"/>
      <c r="GO285" s="7"/>
      <c r="GP285" s="7"/>
      <c r="GQ285" s="7"/>
      <c r="GR285" s="7"/>
      <c r="GS285" s="7"/>
      <c r="GT285" s="7"/>
      <c r="GU285" s="7"/>
      <c r="GV285" s="7"/>
      <c r="GW285" s="7"/>
      <c r="GX285" s="7"/>
      <c r="GY285" s="7"/>
      <c r="GZ285" s="7"/>
      <c r="HA285" s="7"/>
      <c r="HB285" s="7"/>
      <c r="HC285" s="7"/>
      <c r="HD285" s="7"/>
      <c r="HE285" s="7"/>
      <c r="HF285" s="9"/>
      <c r="HG285" s="9"/>
      <c r="HH285" s="7"/>
      <c r="HI285" s="7"/>
      <c r="HJ285" s="7"/>
      <c r="HK285" s="7"/>
      <c r="HL285" s="7"/>
      <c r="HM285" s="9"/>
      <c r="HN285" s="9"/>
      <c r="HO285" s="7"/>
      <c r="HP285" s="7"/>
      <c r="HQ285" s="7"/>
      <c r="HR285" s="7"/>
      <c r="HS285" s="7"/>
      <c r="HU285" s="7"/>
      <c r="HV285" s="7"/>
      <c r="HW285" s="7"/>
      <c r="HX285" s="7"/>
      <c r="HY285" s="7"/>
      <c r="HZ285" s="7"/>
      <c r="IA285" s="7"/>
      <c r="IB285" s="10"/>
      <c r="IC285" s="5"/>
      <c r="ID285" s="5"/>
      <c r="IE285" s="5"/>
      <c r="IF285" s="5"/>
      <c r="IG285" s="5"/>
      <c r="IH285" s="5"/>
      <c r="II285" s="5"/>
    </row>
    <row r="286" spans="1:243" s="8" customFormat="1" ht="12.75">
      <c r="A286"/>
      <c r="B286"/>
      <c r="C286"/>
      <c r="D286"/>
      <c r="E286"/>
      <c r="F286"/>
      <c r="G286"/>
      <c r="H286"/>
      <c r="I286"/>
      <c r="J286" s="430"/>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s="2"/>
      <c r="CD286"/>
      <c r="CE286"/>
      <c r="CF286"/>
      <c r="CG286" s="3"/>
      <c r="CH286" s="3"/>
      <c r="CI286" s="4"/>
      <c r="CJ286"/>
      <c r="CK286"/>
      <c r="CL286"/>
      <c r="CM286"/>
      <c r="CN286"/>
      <c r="CO286"/>
      <c r="CP286"/>
      <c r="CQ286"/>
      <c r="CR286"/>
      <c r="CS286" s="5"/>
      <c r="CT286" s="5"/>
      <c r="CU286" s="5"/>
      <c r="CV286" s="5"/>
      <c r="CW286" s="5"/>
      <c r="CX286"/>
      <c r="CY286"/>
      <c r="CZ286" s="5"/>
      <c r="DA286" s="5"/>
      <c r="DB286" s="5"/>
      <c r="DC286" s="5"/>
      <c r="DD286" s="5"/>
      <c r="DE286" s="3"/>
      <c r="DF286" s="3"/>
      <c r="DG286" s="5"/>
      <c r="DH286" s="5"/>
      <c r="DI286" s="5"/>
      <c r="DJ286" s="5"/>
      <c r="DK286" s="5"/>
      <c r="DL286" s="5"/>
      <c r="DM286" s="5"/>
      <c r="DN286" s="5"/>
      <c r="DO286" s="5"/>
      <c r="DP286" s="5"/>
      <c r="DQ286" s="5"/>
      <c r="DR286" s="5"/>
      <c r="DS286" s="5"/>
      <c r="DT286" s="5"/>
      <c r="DU286" s="5"/>
      <c r="DV286" s="5"/>
      <c r="DW286" s="5"/>
      <c r="DX286" s="5"/>
      <c r="DY286" s="5"/>
      <c r="DZ286" s="5"/>
      <c r="EA286" s="5"/>
      <c r="EB286" s="5"/>
      <c r="EC286" s="5"/>
      <c r="ED286" s="5"/>
      <c r="EE286" s="5"/>
      <c r="EF286" s="5"/>
      <c r="EG286" s="6"/>
      <c r="EH286" s="6"/>
      <c r="EI286" s="5"/>
      <c r="EJ286" s="5"/>
      <c r="EK286" s="5"/>
      <c r="EL286" s="5"/>
      <c r="EM286" s="5"/>
      <c r="EN286" s="6"/>
      <c r="EO286" s="6"/>
      <c r="EP286" s="5"/>
      <c r="EQ286" s="5"/>
      <c r="ER286" s="5"/>
      <c r="ES286" s="5"/>
      <c r="ET286" s="5"/>
      <c r="EU286" s="6"/>
      <c r="EV286" s="6"/>
      <c r="EW286" s="5"/>
      <c r="EX286" s="5"/>
      <c r="EY286" s="5"/>
      <c r="EZ286" s="5"/>
      <c r="FA286" s="5"/>
      <c r="FB286" s="6"/>
      <c r="FC286" s="6"/>
      <c r="FD286" s="5"/>
      <c r="FE286" s="5"/>
      <c r="FF286" s="5"/>
      <c r="FG286" s="5"/>
      <c r="FH286" s="5"/>
      <c r="FI286" s="10"/>
      <c r="FJ286" s="10"/>
      <c r="FK286" s="10"/>
      <c r="FL286" s="10"/>
      <c r="FM286" s="10"/>
      <c r="FN286" s="10"/>
      <c r="FO286" s="10"/>
      <c r="FQ286" s="5"/>
      <c r="FR286" s="5"/>
      <c r="FS286" s="5"/>
      <c r="FT286" s="5"/>
      <c r="FU286" s="5"/>
      <c r="FW286" s="7"/>
      <c r="FX286" s="7"/>
      <c r="FY286" s="7"/>
      <c r="FZ286" s="7"/>
      <c r="GA286" s="7"/>
      <c r="GB286" s="7"/>
      <c r="GC286" s="7"/>
      <c r="GD286" s="7"/>
      <c r="GE286" s="7"/>
      <c r="GF286" s="7"/>
      <c r="GG286" s="7"/>
      <c r="GH286" s="7"/>
      <c r="GI286" s="7"/>
      <c r="GJ286" s="7"/>
      <c r="GK286" s="7"/>
      <c r="GL286" s="7"/>
      <c r="GM286" s="7"/>
      <c r="GN286" s="7"/>
      <c r="GO286" s="7"/>
      <c r="GP286" s="7"/>
      <c r="GQ286" s="7"/>
      <c r="GR286" s="7"/>
      <c r="GS286" s="7"/>
      <c r="GT286" s="7"/>
      <c r="GU286" s="7"/>
      <c r="GV286" s="7"/>
      <c r="GW286" s="7"/>
      <c r="GX286" s="7"/>
      <c r="GY286" s="7"/>
      <c r="GZ286" s="7"/>
      <c r="HA286" s="7"/>
      <c r="HB286" s="7"/>
      <c r="HC286" s="7"/>
      <c r="HD286" s="7"/>
      <c r="HE286" s="7"/>
      <c r="HF286" s="9"/>
      <c r="HG286" s="9"/>
      <c r="HH286" s="7"/>
      <c r="HI286" s="7"/>
      <c r="HJ286" s="7"/>
      <c r="HK286" s="7"/>
      <c r="HL286" s="7"/>
      <c r="HM286" s="9"/>
      <c r="HN286" s="9"/>
      <c r="HO286" s="7"/>
      <c r="HP286" s="7"/>
      <c r="HQ286" s="7"/>
      <c r="HR286" s="7"/>
      <c r="HS286" s="7"/>
      <c r="HU286" s="7"/>
      <c r="HV286" s="7"/>
      <c r="HW286" s="7"/>
      <c r="HX286" s="7"/>
      <c r="HY286" s="7"/>
      <c r="HZ286" s="7"/>
      <c r="IA286" s="7"/>
      <c r="IB286" s="10"/>
      <c r="IC286" s="5"/>
      <c r="ID286" s="5"/>
      <c r="IE286" s="5"/>
      <c r="IF286" s="5"/>
      <c r="IG286" s="5"/>
      <c r="IH286" s="5"/>
      <c r="II286" s="5"/>
    </row>
    <row r="287" spans="1:243" s="8" customFormat="1" ht="12.75">
      <c r="A287"/>
      <c r="B287"/>
      <c r="C287"/>
      <c r="D287"/>
      <c r="E287"/>
      <c r="F287"/>
      <c r="G287"/>
      <c r="H287"/>
      <c r="I287"/>
      <c r="J287" s="430"/>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s="2"/>
      <c r="CD287"/>
      <c r="CE287"/>
      <c r="CF287"/>
      <c r="CG287" s="3"/>
      <c r="CH287" s="3"/>
      <c r="CI287" s="4"/>
      <c r="CJ287"/>
      <c r="CK287"/>
      <c r="CL287"/>
      <c r="CM287"/>
      <c r="CN287"/>
      <c r="CO287"/>
      <c r="CP287"/>
      <c r="CQ287"/>
      <c r="CR287"/>
      <c r="CS287" s="5"/>
      <c r="CT287" s="5"/>
      <c r="CU287" s="5"/>
      <c r="CV287" s="5"/>
      <c r="CW287" s="5"/>
      <c r="CX287"/>
      <c r="CY287"/>
      <c r="CZ287" s="5"/>
      <c r="DA287" s="5"/>
      <c r="DB287" s="5"/>
      <c r="DC287" s="5"/>
      <c r="DD287" s="5"/>
      <c r="DE287" s="3"/>
      <c r="DF287" s="3"/>
      <c r="DG287" s="5"/>
      <c r="DH287" s="5"/>
      <c r="DI287" s="5"/>
      <c r="DJ287" s="5"/>
      <c r="DK287" s="5"/>
      <c r="DL287" s="5"/>
      <c r="DM287" s="5"/>
      <c r="DN287" s="5"/>
      <c r="DO287" s="5"/>
      <c r="DP287" s="5"/>
      <c r="DQ287" s="5"/>
      <c r="DR287" s="5"/>
      <c r="DS287" s="5"/>
      <c r="DT287" s="5"/>
      <c r="DU287" s="5"/>
      <c r="DV287" s="5"/>
      <c r="DW287" s="5"/>
      <c r="DX287" s="5"/>
      <c r="DY287" s="5"/>
      <c r="DZ287" s="5"/>
      <c r="EA287" s="5"/>
      <c r="EB287" s="5"/>
      <c r="EC287" s="5"/>
      <c r="ED287" s="5"/>
      <c r="EE287" s="5"/>
      <c r="EF287" s="5"/>
      <c r="EG287" s="6"/>
      <c r="EH287" s="6"/>
      <c r="EI287" s="5"/>
      <c r="EJ287" s="5"/>
      <c r="EK287" s="5"/>
      <c r="EL287" s="5"/>
      <c r="EM287" s="5"/>
      <c r="EN287" s="6"/>
      <c r="EO287" s="6"/>
      <c r="EP287" s="5"/>
      <c r="EQ287" s="5"/>
      <c r="ER287" s="5"/>
      <c r="ES287" s="5"/>
      <c r="ET287" s="5"/>
      <c r="EU287" s="6"/>
      <c r="EV287" s="6"/>
      <c r="EW287" s="5"/>
      <c r="EX287" s="5"/>
      <c r="EY287" s="5"/>
      <c r="EZ287" s="5"/>
      <c r="FA287" s="5"/>
      <c r="FB287" s="6"/>
      <c r="FC287" s="6"/>
      <c r="FD287" s="5"/>
      <c r="FE287" s="5"/>
      <c r="FF287" s="5"/>
      <c r="FG287" s="5"/>
      <c r="FH287" s="5"/>
      <c r="FI287" s="10"/>
      <c r="FJ287" s="10"/>
      <c r="FK287" s="10"/>
      <c r="FL287" s="10"/>
      <c r="FM287" s="10"/>
      <c r="FN287" s="10"/>
      <c r="FO287" s="10"/>
      <c r="FQ287" s="5"/>
      <c r="FR287" s="5"/>
      <c r="FS287" s="5"/>
      <c r="FT287" s="5"/>
      <c r="FU287" s="5"/>
      <c r="FW287" s="7"/>
      <c r="FX287" s="7"/>
      <c r="FY287" s="7"/>
      <c r="FZ287" s="7"/>
      <c r="GA287" s="7"/>
      <c r="GB287" s="7"/>
      <c r="GC287" s="7"/>
      <c r="GD287" s="7"/>
      <c r="GE287" s="7"/>
      <c r="GF287" s="7"/>
      <c r="GG287" s="7"/>
      <c r="GH287" s="7"/>
      <c r="GI287" s="7"/>
      <c r="GJ287" s="7"/>
      <c r="GK287" s="7"/>
      <c r="GL287" s="7"/>
      <c r="GM287" s="7"/>
      <c r="GN287" s="7"/>
      <c r="GO287" s="7"/>
      <c r="GP287" s="7"/>
      <c r="GQ287" s="7"/>
      <c r="GR287" s="7"/>
      <c r="GS287" s="7"/>
      <c r="GT287" s="7"/>
      <c r="GU287" s="7"/>
      <c r="GV287" s="7"/>
      <c r="GW287" s="7"/>
      <c r="GX287" s="7"/>
      <c r="GY287" s="7"/>
      <c r="GZ287" s="7"/>
      <c r="HA287" s="7"/>
      <c r="HB287" s="7"/>
      <c r="HC287" s="7"/>
      <c r="HD287" s="7"/>
      <c r="HE287" s="7"/>
      <c r="HF287" s="9"/>
      <c r="HG287" s="9"/>
      <c r="HH287" s="7"/>
      <c r="HI287" s="7"/>
      <c r="HJ287" s="7"/>
      <c r="HK287" s="7"/>
      <c r="HL287" s="7"/>
      <c r="HM287" s="9"/>
      <c r="HN287" s="9"/>
      <c r="HO287" s="7"/>
      <c r="HP287" s="7"/>
      <c r="HQ287" s="7"/>
      <c r="HR287" s="7"/>
      <c r="HS287" s="7"/>
      <c r="HU287" s="7"/>
      <c r="HV287" s="7"/>
      <c r="HW287" s="7"/>
      <c r="HX287" s="7"/>
      <c r="HY287" s="7"/>
      <c r="HZ287" s="7"/>
      <c r="IA287" s="7"/>
      <c r="IB287" s="10"/>
      <c r="IC287" s="5"/>
      <c r="ID287" s="5"/>
      <c r="IE287" s="5"/>
      <c r="IF287" s="5"/>
      <c r="IG287" s="5"/>
      <c r="IH287" s="5"/>
      <c r="II287" s="5"/>
    </row>
    <row r="288" spans="1:243" s="8" customFormat="1" ht="12.75">
      <c r="A288"/>
      <c r="B288"/>
      <c r="C288"/>
      <c r="D288"/>
      <c r="E288"/>
      <c r="F288"/>
      <c r="G288"/>
      <c r="H288"/>
      <c r="I288"/>
      <c r="J288" s="430"/>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s="2"/>
      <c r="CD288"/>
      <c r="CE288"/>
      <c r="CF288"/>
      <c r="CG288" s="3"/>
      <c r="CH288" s="3"/>
      <c r="CI288" s="4"/>
      <c r="CJ288"/>
      <c r="CK288"/>
      <c r="CL288"/>
      <c r="CM288"/>
      <c r="CN288"/>
      <c r="CO288"/>
      <c r="CP288"/>
      <c r="CQ288"/>
      <c r="CR288"/>
      <c r="CS288" s="5"/>
      <c r="CT288" s="5"/>
      <c r="CU288" s="5"/>
      <c r="CV288" s="5"/>
      <c r="CW288" s="5"/>
      <c r="CX288"/>
      <c r="CY288"/>
      <c r="CZ288" s="5"/>
      <c r="DA288" s="5"/>
      <c r="DB288" s="5"/>
      <c r="DC288" s="5"/>
      <c r="DD288" s="5"/>
      <c r="DE288" s="3"/>
      <c r="DF288" s="3"/>
      <c r="DG288" s="5"/>
      <c r="DH288" s="5"/>
      <c r="DI288" s="5"/>
      <c r="DJ288" s="5"/>
      <c r="DK288" s="5"/>
      <c r="DL288" s="5"/>
      <c r="DM288" s="5"/>
      <c r="DN288" s="5"/>
      <c r="DO288" s="5"/>
      <c r="DP288" s="5"/>
      <c r="DQ288" s="5"/>
      <c r="DR288" s="5"/>
      <c r="DS288" s="5"/>
      <c r="DT288" s="5"/>
      <c r="DU288" s="5"/>
      <c r="DV288" s="5"/>
      <c r="DW288" s="5"/>
      <c r="DX288" s="5"/>
      <c r="DY288" s="5"/>
      <c r="DZ288" s="5"/>
      <c r="EA288" s="5"/>
      <c r="EB288" s="5"/>
      <c r="EC288" s="5"/>
      <c r="ED288" s="5"/>
      <c r="EE288" s="5"/>
      <c r="EF288" s="5"/>
      <c r="EG288" s="6"/>
      <c r="EH288" s="6"/>
      <c r="EI288" s="5"/>
      <c r="EJ288" s="5"/>
      <c r="EK288" s="5"/>
      <c r="EL288" s="5"/>
      <c r="EM288" s="5"/>
      <c r="EN288" s="6"/>
      <c r="EO288" s="6"/>
      <c r="EP288" s="5"/>
      <c r="EQ288" s="5"/>
      <c r="ER288" s="5"/>
      <c r="ES288" s="5"/>
      <c r="ET288" s="5"/>
      <c r="EU288" s="6"/>
      <c r="EV288" s="6"/>
      <c r="EW288" s="5"/>
      <c r="EX288" s="5"/>
      <c r="EY288" s="5"/>
      <c r="EZ288" s="5"/>
      <c r="FA288" s="5"/>
      <c r="FB288" s="6"/>
      <c r="FC288" s="6"/>
      <c r="FD288" s="5"/>
      <c r="FE288" s="5"/>
      <c r="FF288" s="5"/>
      <c r="FG288" s="5"/>
      <c r="FH288" s="5"/>
      <c r="FI288" s="10"/>
      <c r="FJ288" s="10"/>
      <c r="FK288" s="10"/>
      <c r="FL288" s="10"/>
      <c r="FM288" s="10"/>
      <c r="FN288" s="10"/>
      <c r="FO288" s="10"/>
      <c r="FQ288" s="5"/>
      <c r="FR288" s="5"/>
      <c r="FS288" s="5"/>
      <c r="FT288" s="5"/>
      <c r="FU288" s="5"/>
      <c r="FW288" s="7"/>
      <c r="FX288" s="7"/>
      <c r="FY288" s="7"/>
      <c r="FZ288" s="7"/>
      <c r="GA288" s="7"/>
      <c r="GB288" s="7"/>
      <c r="GC288" s="7"/>
      <c r="GD288" s="7"/>
      <c r="GE288" s="7"/>
      <c r="GF288" s="7"/>
      <c r="GG288" s="7"/>
      <c r="GH288" s="7"/>
      <c r="GI288" s="7"/>
      <c r="GJ288" s="7"/>
      <c r="GK288" s="7"/>
      <c r="GL288" s="7"/>
      <c r="GM288" s="7"/>
      <c r="GN288" s="7"/>
      <c r="GO288" s="7"/>
      <c r="GP288" s="7"/>
      <c r="GQ288" s="7"/>
      <c r="GR288" s="7"/>
      <c r="GS288" s="7"/>
      <c r="GT288" s="7"/>
      <c r="GU288" s="7"/>
      <c r="GV288" s="7"/>
      <c r="GW288" s="7"/>
      <c r="GX288" s="7"/>
      <c r="GY288" s="7"/>
      <c r="GZ288" s="7"/>
      <c r="HA288" s="7"/>
      <c r="HB288" s="7"/>
      <c r="HC288" s="7"/>
      <c r="HD288" s="7"/>
      <c r="HE288" s="7"/>
      <c r="HF288" s="9"/>
      <c r="HG288" s="9"/>
      <c r="HH288" s="7"/>
      <c r="HI288" s="7"/>
      <c r="HJ288" s="7"/>
      <c r="HK288" s="7"/>
      <c r="HL288" s="7"/>
      <c r="HM288" s="9"/>
      <c r="HN288" s="9"/>
      <c r="HO288" s="7"/>
      <c r="HP288" s="7"/>
      <c r="HQ288" s="7"/>
      <c r="HR288" s="7"/>
      <c r="HS288" s="7"/>
      <c r="HU288" s="7"/>
      <c r="HV288" s="7"/>
      <c r="HW288" s="7"/>
      <c r="HX288" s="7"/>
      <c r="HY288" s="7"/>
      <c r="HZ288" s="7"/>
      <c r="IA288" s="7"/>
      <c r="IB288" s="10"/>
      <c r="IC288" s="5"/>
      <c r="ID288" s="5"/>
      <c r="IE288" s="5"/>
      <c r="IF288" s="5"/>
      <c r="IG288" s="5"/>
      <c r="IH288" s="5"/>
      <c r="II288" s="5"/>
    </row>
    <row r="289" spans="1:243" s="8" customFormat="1" ht="12.75">
      <c r="A289"/>
      <c r="B289"/>
      <c r="C289"/>
      <c r="D289"/>
      <c r="E289"/>
      <c r="F289"/>
      <c r="G289"/>
      <c r="H289"/>
      <c r="I289"/>
      <c r="J289" s="430"/>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s="2"/>
      <c r="CD289"/>
      <c r="CE289"/>
      <c r="CF289"/>
      <c r="CG289" s="3"/>
      <c r="CH289" s="3"/>
      <c r="CI289" s="4"/>
      <c r="CJ289"/>
      <c r="CK289"/>
      <c r="CL289"/>
      <c r="CM289"/>
      <c r="CN289"/>
      <c r="CO289"/>
      <c r="CP289"/>
      <c r="CQ289"/>
      <c r="CR289"/>
      <c r="CS289" s="5"/>
      <c r="CT289" s="5"/>
      <c r="CU289" s="5"/>
      <c r="CV289" s="5"/>
      <c r="CW289" s="5"/>
      <c r="CX289"/>
      <c r="CY289"/>
      <c r="CZ289" s="5"/>
      <c r="DA289" s="5"/>
      <c r="DB289" s="5"/>
      <c r="DC289" s="5"/>
      <c r="DD289" s="5"/>
      <c r="DE289" s="3"/>
      <c r="DF289" s="3"/>
      <c r="DG289" s="5"/>
      <c r="DH289" s="5"/>
      <c r="DI289" s="5"/>
      <c r="DJ289" s="5"/>
      <c r="DK289" s="5"/>
      <c r="DL289" s="5"/>
      <c r="DM289" s="5"/>
      <c r="DN289" s="5"/>
      <c r="DO289" s="5"/>
      <c r="DP289" s="5"/>
      <c r="DQ289" s="5"/>
      <c r="DR289" s="5"/>
      <c r="DS289" s="5"/>
      <c r="DT289" s="5"/>
      <c r="DU289" s="5"/>
      <c r="DV289" s="5"/>
      <c r="DW289" s="5"/>
      <c r="DX289" s="5"/>
      <c r="DY289" s="5"/>
      <c r="DZ289" s="5"/>
      <c r="EA289" s="5"/>
      <c r="EB289" s="5"/>
      <c r="EC289" s="5"/>
      <c r="ED289" s="5"/>
      <c r="EE289" s="5"/>
      <c r="EF289" s="5"/>
      <c r="EG289" s="6"/>
      <c r="EH289" s="6"/>
      <c r="EI289" s="5"/>
      <c r="EJ289" s="5"/>
      <c r="EK289" s="5"/>
      <c r="EL289" s="5"/>
      <c r="EM289" s="5"/>
      <c r="EN289" s="6"/>
      <c r="EO289" s="6"/>
      <c r="EP289" s="5"/>
      <c r="EQ289" s="5"/>
      <c r="ER289" s="5"/>
      <c r="ES289" s="5"/>
      <c r="ET289" s="5"/>
      <c r="EU289" s="6"/>
      <c r="EV289" s="6"/>
      <c r="EW289" s="5"/>
      <c r="EX289" s="5"/>
      <c r="EY289" s="5"/>
      <c r="EZ289" s="5"/>
      <c r="FA289" s="5"/>
      <c r="FB289" s="6"/>
      <c r="FC289" s="6"/>
      <c r="FD289" s="5"/>
      <c r="FE289" s="5"/>
      <c r="FF289" s="5"/>
      <c r="FG289" s="5"/>
      <c r="FH289" s="5"/>
      <c r="FI289" s="10"/>
      <c r="FJ289" s="10"/>
      <c r="FK289" s="10"/>
      <c r="FL289" s="10"/>
      <c r="FM289" s="10"/>
      <c r="FN289" s="10"/>
      <c r="FO289" s="10"/>
      <c r="FQ289" s="5"/>
      <c r="FR289" s="5"/>
      <c r="FS289" s="5"/>
      <c r="FT289" s="5"/>
      <c r="FU289" s="5"/>
      <c r="FW289" s="7"/>
      <c r="FX289" s="7"/>
      <c r="FY289" s="7"/>
      <c r="FZ289" s="7"/>
      <c r="GA289" s="7"/>
      <c r="GB289" s="7"/>
      <c r="GC289" s="7"/>
      <c r="GD289" s="7"/>
      <c r="GE289" s="7"/>
      <c r="GF289" s="7"/>
      <c r="GG289" s="7"/>
      <c r="GH289" s="7"/>
      <c r="GI289" s="7"/>
      <c r="GJ289" s="7"/>
      <c r="GK289" s="7"/>
      <c r="GL289" s="7"/>
      <c r="GM289" s="7"/>
      <c r="GN289" s="7"/>
      <c r="GO289" s="7"/>
      <c r="GP289" s="7"/>
      <c r="GQ289" s="7"/>
      <c r="GR289" s="7"/>
      <c r="GS289" s="7"/>
      <c r="GT289" s="7"/>
      <c r="GU289" s="7"/>
      <c r="GV289" s="7"/>
      <c r="GW289" s="7"/>
      <c r="GX289" s="7"/>
      <c r="GY289" s="7"/>
      <c r="GZ289" s="7"/>
      <c r="HA289" s="7"/>
      <c r="HB289" s="7"/>
      <c r="HC289" s="7"/>
      <c r="HD289" s="7"/>
      <c r="HE289" s="7"/>
      <c r="HF289" s="9"/>
      <c r="HG289" s="9"/>
      <c r="HH289" s="7"/>
      <c r="HI289" s="7"/>
      <c r="HJ289" s="7"/>
      <c r="HK289" s="7"/>
      <c r="HL289" s="7"/>
      <c r="HM289" s="9"/>
      <c r="HN289" s="9"/>
      <c r="HO289" s="7"/>
      <c r="HP289" s="7"/>
      <c r="HQ289" s="7"/>
      <c r="HR289" s="7"/>
      <c r="HS289" s="7"/>
      <c r="HU289" s="7"/>
      <c r="HV289" s="7"/>
      <c r="HW289" s="7"/>
      <c r="HX289" s="7"/>
      <c r="HY289" s="7"/>
      <c r="HZ289" s="7"/>
      <c r="IA289" s="7"/>
      <c r="IB289" s="10"/>
      <c r="IC289" s="5"/>
      <c r="ID289" s="5"/>
      <c r="IE289" s="5"/>
      <c r="IF289" s="5"/>
      <c r="IG289" s="5"/>
      <c r="IH289" s="5"/>
      <c r="II289" s="5"/>
    </row>
    <row r="290" spans="1:243" s="8" customFormat="1" ht="12.75">
      <c r="A290"/>
      <c r="B290"/>
      <c r="C290"/>
      <c r="D290"/>
      <c r="E290"/>
      <c r="F290"/>
      <c r="G290"/>
      <c r="H290"/>
      <c r="I290"/>
      <c r="J290" s="43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s="2"/>
      <c r="CD290"/>
      <c r="CE290"/>
      <c r="CF290"/>
      <c r="CG290" s="3"/>
      <c r="CH290" s="3"/>
      <c r="CI290" s="4"/>
      <c r="CJ290"/>
      <c r="CK290"/>
      <c r="CL290"/>
      <c r="CM290"/>
      <c r="CN290"/>
      <c r="CO290"/>
      <c r="CP290"/>
      <c r="CQ290"/>
      <c r="CR290"/>
      <c r="CS290" s="5"/>
      <c r="CT290" s="5"/>
      <c r="CU290" s="5"/>
      <c r="CV290" s="5"/>
      <c r="CW290" s="5"/>
      <c r="CX290"/>
      <c r="CY290"/>
      <c r="CZ290" s="5"/>
      <c r="DA290" s="5"/>
      <c r="DB290" s="5"/>
      <c r="DC290" s="5"/>
      <c r="DD290" s="5"/>
      <c r="DE290" s="3"/>
      <c r="DF290" s="3"/>
      <c r="DG290" s="5"/>
      <c r="DH290" s="5"/>
      <c r="DI290" s="5"/>
      <c r="DJ290" s="5"/>
      <c r="DK290" s="5"/>
      <c r="DL290" s="5"/>
      <c r="DM290" s="5"/>
      <c r="DN290" s="5"/>
      <c r="DO290" s="5"/>
      <c r="DP290" s="5"/>
      <c r="DQ290" s="5"/>
      <c r="DR290" s="5"/>
      <c r="DS290" s="5"/>
      <c r="DT290" s="5"/>
      <c r="DU290" s="5"/>
      <c r="DV290" s="5"/>
      <c r="DW290" s="5"/>
      <c r="DX290" s="5"/>
      <c r="DY290" s="5"/>
      <c r="DZ290" s="5"/>
      <c r="EA290" s="5"/>
      <c r="EB290" s="5"/>
      <c r="EC290" s="5"/>
      <c r="ED290" s="5"/>
      <c r="EE290" s="5"/>
      <c r="EF290" s="5"/>
      <c r="EG290" s="6"/>
      <c r="EH290" s="6"/>
      <c r="EI290" s="5"/>
      <c r="EJ290" s="5"/>
      <c r="EK290" s="5"/>
      <c r="EL290" s="5"/>
      <c r="EM290" s="5"/>
      <c r="EN290" s="6"/>
      <c r="EO290" s="6"/>
      <c r="EP290" s="5"/>
      <c r="EQ290" s="5"/>
      <c r="ER290" s="5"/>
      <c r="ES290" s="5"/>
      <c r="ET290" s="5"/>
      <c r="EU290" s="6"/>
      <c r="EV290" s="6"/>
      <c r="EW290" s="5"/>
      <c r="EX290" s="5"/>
      <c r="EY290" s="5"/>
      <c r="EZ290" s="5"/>
      <c r="FA290" s="5"/>
      <c r="FB290" s="6"/>
      <c r="FC290" s="6"/>
      <c r="FD290" s="5"/>
      <c r="FE290" s="5"/>
      <c r="FF290" s="5"/>
      <c r="FG290" s="5"/>
      <c r="FH290" s="5"/>
      <c r="FI290" s="10"/>
      <c r="FJ290" s="10"/>
      <c r="FK290" s="10"/>
      <c r="FL290" s="10"/>
      <c r="FM290" s="10"/>
      <c r="FN290" s="10"/>
      <c r="FO290" s="10"/>
      <c r="FQ290" s="5"/>
      <c r="FR290" s="5"/>
      <c r="FS290" s="5"/>
      <c r="FT290" s="5"/>
      <c r="FU290" s="5"/>
      <c r="FW290" s="7"/>
      <c r="FX290" s="7"/>
      <c r="FY290" s="7"/>
      <c r="FZ290" s="7"/>
      <c r="GA290" s="7"/>
      <c r="GB290" s="7"/>
      <c r="GC290" s="7"/>
      <c r="GD290" s="7"/>
      <c r="GE290" s="7"/>
      <c r="GF290" s="7"/>
      <c r="GG290" s="7"/>
      <c r="GH290" s="7"/>
      <c r="GI290" s="7"/>
      <c r="GJ290" s="7"/>
      <c r="GK290" s="7"/>
      <c r="GL290" s="7"/>
      <c r="GM290" s="7"/>
      <c r="GN290" s="7"/>
      <c r="GO290" s="7"/>
      <c r="GP290" s="7"/>
      <c r="GQ290" s="7"/>
      <c r="GR290" s="7"/>
      <c r="GS290" s="7"/>
      <c r="GT290" s="7"/>
      <c r="GU290" s="7"/>
      <c r="GV290" s="7"/>
      <c r="GW290" s="7"/>
      <c r="GX290" s="7"/>
      <c r="GY290" s="7"/>
      <c r="GZ290" s="7"/>
      <c r="HA290" s="7"/>
      <c r="HB290" s="7"/>
      <c r="HC290" s="7"/>
      <c r="HD290" s="7"/>
      <c r="HE290" s="7"/>
      <c r="HF290" s="9"/>
      <c r="HG290" s="9"/>
      <c r="HH290" s="7"/>
      <c r="HI290" s="7"/>
      <c r="HJ290" s="7"/>
      <c r="HK290" s="7"/>
      <c r="HL290" s="7"/>
      <c r="HM290" s="9"/>
      <c r="HN290" s="9"/>
      <c r="HO290" s="7"/>
      <c r="HP290" s="7"/>
      <c r="HQ290" s="7"/>
      <c r="HR290" s="7"/>
      <c r="HS290" s="7"/>
      <c r="HU290" s="7"/>
      <c r="HV290" s="7"/>
      <c r="HW290" s="7"/>
      <c r="HX290" s="7"/>
      <c r="HY290" s="7"/>
      <c r="HZ290" s="7"/>
      <c r="IA290" s="7"/>
      <c r="IB290" s="10"/>
      <c r="IC290" s="5"/>
      <c r="ID290" s="5"/>
      <c r="IE290" s="5"/>
      <c r="IF290" s="5"/>
      <c r="IG290" s="5"/>
      <c r="IH290" s="5"/>
      <c r="II290" s="5"/>
    </row>
    <row r="291" spans="1:243" s="8" customFormat="1" ht="12.75">
      <c r="A291"/>
      <c r="B291"/>
      <c r="C291"/>
      <c r="D291"/>
      <c r="E291"/>
      <c r="F291"/>
      <c r="G291"/>
      <c r="H291"/>
      <c r="I291"/>
      <c r="J291" s="430"/>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s="2"/>
      <c r="CD291"/>
      <c r="CE291"/>
      <c r="CF291"/>
      <c r="CG291" s="3"/>
      <c r="CH291" s="3"/>
      <c r="CI291" s="4"/>
      <c r="CJ291"/>
      <c r="CK291"/>
      <c r="CL291"/>
      <c r="CM291"/>
      <c r="CN291"/>
      <c r="CO291"/>
      <c r="CP291"/>
      <c r="CQ291"/>
      <c r="CR291"/>
      <c r="CS291" s="5"/>
      <c r="CT291" s="5"/>
      <c r="CU291" s="5"/>
      <c r="CV291" s="5"/>
      <c r="CW291" s="5"/>
      <c r="CX291"/>
      <c r="CY291"/>
      <c r="CZ291" s="5"/>
      <c r="DA291" s="5"/>
      <c r="DB291" s="5"/>
      <c r="DC291" s="5"/>
      <c r="DD291" s="5"/>
      <c r="DE291" s="3"/>
      <c r="DF291" s="3"/>
      <c r="DG291" s="5"/>
      <c r="DH291" s="5"/>
      <c r="DI291" s="5"/>
      <c r="DJ291" s="5"/>
      <c r="DK291" s="5"/>
      <c r="DL291" s="5"/>
      <c r="DM291" s="5"/>
      <c r="DN291" s="5"/>
      <c r="DO291" s="5"/>
      <c r="DP291" s="5"/>
      <c r="DQ291" s="5"/>
      <c r="DR291" s="5"/>
      <c r="DS291" s="5"/>
      <c r="DT291" s="5"/>
      <c r="DU291" s="5"/>
      <c r="DV291" s="5"/>
      <c r="DW291" s="5"/>
      <c r="DX291" s="5"/>
      <c r="DY291" s="5"/>
      <c r="DZ291" s="5"/>
      <c r="EA291" s="5"/>
      <c r="EB291" s="5"/>
      <c r="EC291" s="5"/>
      <c r="ED291" s="5"/>
      <c r="EE291" s="5"/>
      <c r="EF291" s="5"/>
      <c r="EG291" s="6"/>
      <c r="EH291" s="6"/>
      <c r="EI291" s="5"/>
      <c r="EJ291" s="5"/>
      <c r="EK291" s="5"/>
      <c r="EL291" s="5"/>
      <c r="EM291" s="5"/>
      <c r="EN291" s="6"/>
      <c r="EO291" s="6"/>
      <c r="EP291" s="5"/>
      <c r="EQ291" s="5"/>
      <c r="ER291" s="5"/>
      <c r="ES291" s="5"/>
      <c r="ET291" s="5"/>
      <c r="EU291" s="6"/>
      <c r="EV291" s="6"/>
      <c r="EW291" s="5"/>
      <c r="EX291" s="5"/>
      <c r="EY291" s="5"/>
      <c r="EZ291" s="5"/>
      <c r="FA291" s="5"/>
      <c r="FB291" s="6"/>
      <c r="FC291" s="6"/>
      <c r="FD291" s="5"/>
      <c r="FE291" s="5"/>
      <c r="FF291" s="5"/>
      <c r="FG291" s="5"/>
      <c r="FH291" s="5"/>
      <c r="FI291" s="10"/>
      <c r="FJ291" s="10"/>
      <c r="FK291" s="10"/>
      <c r="FL291" s="10"/>
      <c r="FM291" s="10"/>
      <c r="FN291" s="10"/>
      <c r="FO291" s="10"/>
      <c r="FQ291" s="5"/>
      <c r="FR291" s="5"/>
      <c r="FS291" s="5"/>
      <c r="FT291" s="5"/>
      <c r="FU291" s="5"/>
      <c r="FW291" s="7"/>
      <c r="FX291" s="7"/>
      <c r="FY291" s="7"/>
      <c r="FZ291" s="7"/>
      <c r="GA291" s="7"/>
      <c r="GB291" s="7"/>
      <c r="GC291" s="7"/>
      <c r="GD291" s="7"/>
      <c r="GE291" s="7"/>
      <c r="GF291" s="7"/>
      <c r="GG291" s="7"/>
      <c r="GH291" s="7"/>
      <c r="GI291" s="7"/>
      <c r="GJ291" s="7"/>
      <c r="GK291" s="7"/>
      <c r="GL291" s="7"/>
      <c r="GM291" s="7"/>
      <c r="GN291" s="7"/>
      <c r="GO291" s="7"/>
      <c r="GP291" s="7"/>
      <c r="GQ291" s="7"/>
      <c r="GR291" s="7"/>
      <c r="GS291" s="7"/>
      <c r="GT291" s="7"/>
      <c r="GU291" s="7"/>
      <c r="GV291" s="7"/>
      <c r="GW291" s="7"/>
      <c r="GX291" s="7"/>
      <c r="GY291" s="7"/>
      <c r="GZ291" s="7"/>
      <c r="HA291" s="7"/>
      <c r="HB291" s="7"/>
      <c r="HC291" s="7"/>
      <c r="HD291" s="7"/>
      <c r="HE291" s="7"/>
      <c r="HF291" s="9"/>
      <c r="HG291" s="9"/>
      <c r="HH291" s="7"/>
      <c r="HI291" s="7"/>
      <c r="HJ291" s="7"/>
      <c r="HK291" s="7"/>
      <c r="HL291" s="7"/>
      <c r="HM291" s="9"/>
      <c r="HN291" s="9"/>
      <c r="HO291" s="7"/>
      <c r="HP291" s="7"/>
      <c r="HQ291" s="7"/>
      <c r="HR291" s="7"/>
      <c r="HS291" s="7"/>
      <c r="HU291" s="7"/>
      <c r="HV291" s="7"/>
      <c r="HW291" s="7"/>
      <c r="HX291" s="7"/>
      <c r="HY291" s="7"/>
      <c r="HZ291" s="7"/>
      <c r="IA291" s="7"/>
      <c r="IB291" s="10"/>
      <c r="IC291" s="5"/>
      <c r="ID291" s="5"/>
      <c r="IE291" s="5"/>
      <c r="IF291" s="5"/>
      <c r="IG291" s="5"/>
      <c r="IH291" s="5"/>
      <c r="II291" s="5"/>
    </row>
    <row r="292" spans="1:243" s="8" customFormat="1" ht="12.75">
      <c r="A292"/>
      <c r="B292"/>
      <c r="C292"/>
      <c r="D292"/>
      <c r="E292"/>
      <c r="F292"/>
      <c r="G292"/>
      <c r="H292"/>
      <c r="I292"/>
      <c r="J292" s="430"/>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s="2"/>
      <c r="CD292"/>
      <c r="CE292"/>
      <c r="CF292"/>
      <c r="CG292" s="3"/>
      <c r="CH292" s="3"/>
      <c r="CI292" s="4"/>
      <c r="CJ292"/>
      <c r="CK292"/>
      <c r="CL292"/>
      <c r="CM292"/>
      <c r="CN292"/>
      <c r="CO292"/>
      <c r="CP292"/>
      <c r="CQ292"/>
      <c r="CR292"/>
      <c r="CS292" s="5"/>
      <c r="CT292" s="5"/>
      <c r="CU292" s="5"/>
      <c r="CV292" s="5"/>
      <c r="CW292" s="5"/>
      <c r="CX292"/>
      <c r="CY292"/>
      <c r="CZ292" s="5"/>
      <c r="DA292" s="5"/>
      <c r="DB292" s="5"/>
      <c r="DC292" s="5"/>
      <c r="DD292" s="5"/>
      <c r="DE292" s="3"/>
      <c r="DF292" s="3"/>
      <c r="DG292" s="5"/>
      <c r="DH292" s="5"/>
      <c r="DI292" s="5"/>
      <c r="DJ292" s="5"/>
      <c r="DK292" s="5"/>
      <c r="DL292" s="5"/>
      <c r="DM292" s="5"/>
      <c r="DN292" s="5"/>
      <c r="DO292" s="5"/>
      <c r="DP292" s="5"/>
      <c r="DQ292" s="5"/>
      <c r="DR292" s="5"/>
      <c r="DS292" s="5"/>
      <c r="DT292" s="5"/>
      <c r="DU292" s="5"/>
      <c r="DV292" s="5"/>
      <c r="DW292" s="5"/>
      <c r="DX292" s="5"/>
      <c r="DY292" s="5"/>
      <c r="DZ292" s="5"/>
      <c r="EA292" s="5"/>
      <c r="EB292" s="5"/>
      <c r="EC292" s="5"/>
      <c r="ED292" s="5"/>
      <c r="EE292" s="5"/>
      <c r="EF292" s="5"/>
      <c r="EG292" s="6"/>
      <c r="EH292" s="6"/>
      <c r="EI292" s="5"/>
      <c r="EJ292" s="5"/>
      <c r="EK292" s="5"/>
      <c r="EL292" s="5"/>
      <c r="EM292" s="5"/>
      <c r="EN292" s="6"/>
      <c r="EO292" s="6"/>
      <c r="EP292" s="5"/>
      <c r="EQ292" s="5"/>
      <c r="ER292" s="5"/>
      <c r="ES292" s="5"/>
      <c r="ET292" s="5"/>
      <c r="EU292" s="6"/>
      <c r="EV292" s="6"/>
      <c r="EW292" s="5"/>
      <c r="EX292" s="5"/>
      <c r="EY292" s="5"/>
      <c r="EZ292" s="5"/>
      <c r="FA292" s="5"/>
      <c r="FB292" s="6"/>
      <c r="FC292" s="6"/>
      <c r="FD292" s="5"/>
      <c r="FE292" s="5"/>
      <c r="FF292" s="5"/>
      <c r="FG292" s="5"/>
      <c r="FH292" s="5"/>
      <c r="FI292" s="10"/>
      <c r="FJ292" s="10"/>
      <c r="FK292" s="10"/>
      <c r="FL292" s="10"/>
      <c r="FM292" s="10"/>
      <c r="FN292" s="10"/>
      <c r="FO292" s="10"/>
      <c r="FQ292" s="5"/>
      <c r="FR292" s="5"/>
      <c r="FS292" s="5"/>
      <c r="FT292" s="5"/>
      <c r="FU292" s="5"/>
      <c r="FW292" s="7"/>
      <c r="FX292" s="7"/>
      <c r="FY292" s="7"/>
      <c r="FZ292" s="7"/>
      <c r="GA292" s="7"/>
      <c r="GB292" s="7"/>
      <c r="GC292" s="7"/>
      <c r="GD292" s="7"/>
      <c r="GE292" s="7"/>
      <c r="GF292" s="7"/>
      <c r="GG292" s="7"/>
      <c r="GH292" s="7"/>
      <c r="GI292" s="7"/>
      <c r="GJ292" s="7"/>
      <c r="GK292" s="7"/>
      <c r="GL292" s="7"/>
      <c r="GM292" s="7"/>
      <c r="GN292" s="7"/>
      <c r="GO292" s="7"/>
      <c r="GP292" s="7"/>
      <c r="GQ292" s="7"/>
      <c r="GR292" s="7"/>
      <c r="GS292" s="7"/>
      <c r="GT292" s="7"/>
      <c r="GU292" s="7"/>
      <c r="GV292" s="7"/>
      <c r="GW292" s="7"/>
      <c r="GX292" s="7"/>
      <c r="GY292" s="7"/>
      <c r="GZ292" s="7"/>
      <c r="HA292" s="7"/>
      <c r="HB292" s="7"/>
      <c r="HC292" s="7"/>
      <c r="HD292" s="7"/>
      <c r="HE292" s="7"/>
      <c r="HF292" s="9"/>
      <c r="HG292" s="9"/>
      <c r="HH292" s="7"/>
      <c r="HI292" s="7"/>
      <c r="HJ292" s="7"/>
      <c r="HK292" s="7"/>
      <c r="HL292" s="7"/>
      <c r="HM292" s="9"/>
      <c r="HN292" s="9"/>
      <c r="HO292" s="7"/>
      <c r="HP292" s="7"/>
      <c r="HQ292" s="7"/>
      <c r="HR292" s="7"/>
      <c r="HS292" s="7"/>
      <c r="HU292" s="7"/>
      <c r="HV292" s="7"/>
      <c r="HW292" s="7"/>
      <c r="HX292" s="7"/>
      <c r="HY292" s="7"/>
      <c r="HZ292" s="7"/>
      <c r="IA292" s="7"/>
      <c r="IB292" s="10"/>
      <c r="IC292" s="5"/>
      <c r="ID292" s="5"/>
      <c r="IE292" s="5"/>
      <c r="IF292" s="5"/>
      <c r="IG292" s="5"/>
      <c r="IH292" s="5"/>
      <c r="II292" s="5"/>
    </row>
    <row r="293" spans="1:243" s="8" customFormat="1" ht="12.75">
      <c r="A293"/>
      <c r="B293"/>
      <c r="C293"/>
      <c r="D293"/>
      <c r="E293"/>
      <c r="F293"/>
      <c r="G293"/>
      <c r="H293"/>
      <c r="I293"/>
      <c r="J293" s="430"/>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s="2"/>
      <c r="CD293"/>
      <c r="CE293"/>
      <c r="CF293"/>
      <c r="CG293" s="3"/>
      <c r="CH293" s="3"/>
      <c r="CI293" s="4"/>
      <c r="CJ293"/>
      <c r="CK293"/>
      <c r="CL293"/>
      <c r="CM293"/>
      <c r="CN293"/>
      <c r="CO293"/>
      <c r="CP293"/>
      <c r="CQ293"/>
      <c r="CR293"/>
      <c r="CS293" s="5"/>
      <c r="CT293" s="5"/>
      <c r="CU293" s="5"/>
      <c r="CV293" s="5"/>
      <c r="CW293" s="5"/>
      <c r="CX293"/>
      <c r="CY293"/>
      <c r="CZ293" s="5"/>
      <c r="DA293" s="5"/>
      <c r="DB293" s="5"/>
      <c r="DC293" s="5"/>
      <c r="DD293" s="5"/>
      <c r="DE293" s="3"/>
      <c r="DF293" s="3"/>
      <c r="DG293" s="5"/>
      <c r="DH293" s="5"/>
      <c r="DI293" s="5"/>
      <c r="DJ293" s="5"/>
      <c r="DK293" s="5"/>
      <c r="DL293" s="5"/>
      <c r="DM293" s="5"/>
      <c r="DN293" s="5"/>
      <c r="DO293" s="5"/>
      <c r="DP293" s="5"/>
      <c r="DQ293" s="5"/>
      <c r="DR293" s="5"/>
      <c r="DS293" s="5"/>
      <c r="DT293" s="5"/>
      <c r="DU293" s="5"/>
      <c r="DV293" s="5"/>
      <c r="DW293" s="5"/>
      <c r="DX293" s="5"/>
      <c r="DY293" s="5"/>
      <c r="DZ293" s="5"/>
      <c r="EA293" s="5"/>
      <c r="EB293" s="5"/>
      <c r="EC293" s="5"/>
      <c r="ED293" s="5"/>
      <c r="EE293" s="5"/>
      <c r="EF293" s="5"/>
      <c r="EG293" s="6"/>
      <c r="EH293" s="6"/>
      <c r="EI293" s="5"/>
      <c r="EJ293" s="5"/>
      <c r="EK293" s="5"/>
      <c r="EL293" s="5"/>
      <c r="EM293" s="5"/>
      <c r="EN293" s="6"/>
      <c r="EO293" s="6"/>
      <c r="EP293" s="5"/>
      <c r="EQ293" s="5"/>
      <c r="ER293" s="5"/>
      <c r="ES293" s="5"/>
      <c r="ET293" s="5"/>
      <c r="EU293" s="6"/>
      <c r="EV293" s="6"/>
      <c r="EW293" s="5"/>
      <c r="EX293" s="5"/>
      <c r="EY293" s="5"/>
      <c r="EZ293" s="5"/>
      <c r="FA293" s="5"/>
      <c r="FB293" s="6"/>
      <c r="FC293" s="6"/>
      <c r="FD293" s="5"/>
      <c r="FE293" s="5"/>
      <c r="FF293" s="5"/>
      <c r="FG293" s="5"/>
      <c r="FH293" s="5"/>
      <c r="FI293" s="10"/>
      <c r="FJ293" s="10"/>
      <c r="FK293" s="10"/>
      <c r="FL293" s="10"/>
      <c r="FM293" s="10"/>
      <c r="FN293" s="10"/>
      <c r="FO293" s="10"/>
      <c r="FQ293" s="5"/>
      <c r="FR293" s="5"/>
      <c r="FS293" s="5"/>
      <c r="FT293" s="5"/>
      <c r="FU293" s="5"/>
      <c r="FW293" s="7"/>
      <c r="FX293" s="7"/>
      <c r="FY293" s="7"/>
      <c r="FZ293" s="7"/>
      <c r="GA293" s="7"/>
      <c r="GB293" s="7"/>
      <c r="GC293" s="7"/>
      <c r="GD293" s="7"/>
      <c r="GE293" s="7"/>
      <c r="GF293" s="7"/>
      <c r="GG293" s="7"/>
      <c r="GH293" s="7"/>
      <c r="GI293" s="7"/>
      <c r="GJ293" s="7"/>
      <c r="GK293" s="7"/>
      <c r="GL293" s="7"/>
      <c r="GM293" s="7"/>
      <c r="GN293" s="7"/>
      <c r="GO293" s="7"/>
      <c r="GP293" s="7"/>
      <c r="GQ293" s="7"/>
      <c r="GR293" s="7"/>
      <c r="GS293" s="7"/>
      <c r="GT293" s="7"/>
      <c r="GU293" s="7"/>
      <c r="GV293" s="7"/>
      <c r="GW293" s="7"/>
      <c r="GX293" s="7"/>
      <c r="GY293" s="7"/>
      <c r="GZ293" s="7"/>
      <c r="HA293" s="7"/>
      <c r="HB293" s="7"/>
      <c r="HC293" s="7"/>
      <c r="HD293" s="7"/>
      <c r="HE293" s="7"/>
      <c r="HF293" s="9"/>
      <c r="HG293" s="9"/>
      <c r="HH293" s="7"/>
      <c r="HI293" s="7"/>
      <c r="HJ293" s="7"/>
      <c r="HK293" s="7"/>
      <c r="HL293" s="7"/>
      <c r="HM293" s="9"/>
      <c r="HN293" s="9"/>
      <c r="HO293" s="7"/>
      <c r="HP293" s="7"/>
      <c r="HQ293" s="7"/>
      <c r="HR293" s="7"/>
      <c r="HS293" s="7"/>
      <c r="HU293" s="7"/>
      <c r="HV293" s="7"/>
      <c r="HW293" s="7"/>
      <c r="HX293" s="7"/>
      <c r="HY293" s="7"/>
      <c r="HZ293" s="7"/>
      <c r="IA293" s="7"/>
      <c r="IB293" s="10"/>
      <c r="IC293" s="5"/>
      <c r="ID293" s="5"/>
      <c r="IE293" s="5"/>
      <c r="IF293" s="5"/>
      <c r="IG293" s="5"/>
      <c r="IH293" s="5"/>
      <c r="II293" s="5"/>
    </row>
    <row r="294" spans="1:243" s="8" customFormat="1" ht="12.75">
      <c r="A294"/>
      <c r="B294"/>
      <c r="C294"/>
      <c r="D294"/>
      <c r="E294"/>
      <c r="F294"/>
      <c r="G294"/>
      <c r="H294"/>
      <c r="I294"/>
      <c r="J294" s="430"/>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s="2"/>
      <c r="CD294"/>
      <c r="CE294"/>
      <c r="CF294"/>
      <c r="CG294" s="3"/>
      <c r="CH294" s="3"/>
      <c r="CI294" s="4"/>
      <c r="CJ294"/>
      <c r="CK294"/>
      <c r="CL294"/>
      <c r="CM294"/>
      <c r="CN294"/>
      <c r="CO294"/>
      <c r="CP294"/>
      <c r="CQ294"/>
      <c r="CR294"/>
      <c r="CS294" s="5"/>
      <c r="CT294" s="5"/>
      <c r="CU294" s="5"/>
      <c r="CV294" s="5"/>
      <c r="CW294" s="5"/>
      <c r="CX294"/>
      <c r="CY294"/>
      <c r="CZ294" s="5"/>
      <c r="DA294" s="5"/>
      <c r="DB294" s="5"/>
      <c r="DC294" s="5"/>
      <c r="DD294" s="5"/>
      <c r="DE294" s="3"/>
      <c r="DF294" s="3"/>
      <c r="DG294" s="5"/>
      <c r="DH294" s="5"/>
      <c r="DI294" s="5"/>
      <c r="DJ294" s="5"/>
      <c r="DK294" s="5"/>
      <c r="DL294" s="5"/>
      <c r="DM294" s="5"/>
      <c r="DN294" s="5"/>
      <c r="DO294" s="5"/>
      <c r="DP294" s="5"/>
      <c r="DQ294" s="5"/>
      <c r="DR294" s="5"/>
      <c r="DS294" s="5"/>
      <c r="DT294" s="5"/>
      <c r="DU294" s="5"/>
      <c r="DV294" s="5"/>
      <c r="DW294" s="5"/>
      <c r="DX294" s="5"/>
      <c r="DY294" s="5"/>
      <c r="DZ294" s="5"/>
      <c r="EA294" s="5"/>
      <c r="EB294" s="5"/>
      <c r="EC294" s="5"/>
      <c r="ED294" s="5"/>
      <c r="EE294" s="5"/>
      <c r="EF294" s="5"/>
      <c r="EG294" s="6"/>
      <c r="EH294" s="6"/>
      <c r="EI294" s="5"/>
      <c r="EJ294" s="5"/>
      <c r="EK294" s="5"/>
      <c r="EL294" s="5"/>
      <c r="EM294" s="5"/>
      <c r="EN294" s="6"/>
      <c r="EO294" s="6"/>
      <c r="EP294" s="5"/>
      <c r="EQ294" s="5"/>
      <c r="ER294" s="5"/>
      <c r="ES294" s="5"/>
      <c r="ET294" s="5"/>
      <c r="EU294" s="6"/>
      <c r="EV294" s="6"/>
      <c r="EW294" s="5"/>
      <c r="EX294" s="5"/>
      <c r="EY294" s="5"/>
      <c r="EZ294" s="5"/>
      <c r="FA294" s="5"/>
      <c r="FB294" s="6"/>
      <c r="FC294" s="6"/>
      <c r="FD294" s="5"/>
      <c r="FE294" s="5"/>
      <c r="FF294" s="5"/>
      <c r="FG294" s="5"/>
      <c r="FH294" s="5"/>
      <c r="FI294" s="10"/>
      <c r="FJ294" s="10"/>
      <c r="FK294" s="10"/>
      <c r="FL294" s="10"/>
      <c r="FM294" s="10"/>
      <c r="FN294" s="10"/>
      <c r="FO294" s="10"/>
      <c r="FQ294" s="5"/>
      <c r="FR294" s="5"/>
      <c r="FS294" s="5"/>
      <c r="FT294" s="5"/>
      <c r="FU294" s="5"/>
      <c r="FW294" s="7"/>
      <c r="FX294" s="7"/>
      <c r="FY294" s="7"/>
      <c r="FZ294" s="7"/>
      <c r="GA294" s="7"/>
      <c r="GB294" s="7"/>
      <c r="GC294" s="7"/>
      <c r="GD294" s="7"/>
      <c r="GE294" s="7"/>
      <c r="GF294" s="7"/>
      <c r="GG294" s="7"/>
      <c r="GH294" s="7"/>
      <c r="GI294" s="7"/>
      <c r="GJ294" s="7"/>
      <c r="GK294" s="7"/>
      <c r="GL294" s="7"/>
      <c r="GM294" s="7"/>
      <c r="GN294" s="7"/>
      <c r="GO294" s="7"/>
      <c r="GP294" s="7"/>
      <c r="GQ294" s="7"/>
      <c r="GR294" s="7"/>
      <c r="GS294" s="7"/>
      <c r="GT294" s="7"/>
      <c r="GU294" s="7"/>
      <c r="GV294" s="7"/>
      <c r="GW294" s="7"/>
      <c r="GX294" s="7"/>
      <c r="GY294" s="7"/>
      <c r="GZ294" s="7"/>
      <c r="HA294" s="7"/>
      <c r="HB294" s="7"/>
      <c r="HC294" s="7"/>
      <c r="HD294" s="7"/>
      <c r="HE294" s="7"/>
      <c r="HF294" s="9"/>
      <c r="HG294" s="9"/>
      <c r="HH294" s="7"/>
      <c r="HI294" s="7"/>
      <c r="HJ294" s="7"/>
      <c r="HK294" s="7"/>
      <c r="HL294" s="7"/>
      <c r="HM294" s="9"/>
      <c r="HN294" s="9"/>
      <c r="HO294" s="7"/>
      <c r="HP294" s="7"/>
      <c r="HQ294" s="7"/>
      <c r="HR294" s="7"/>
      <c r="HS294" s="7"/>
      <c r="HU294" s="7"/>
      <c r="HV294" s="7"/>
      <c r="HW294" s="7"/>
      <c r="HX294" s="7"/>
      <c r="HY294" s="7"/>
      <c r="HZ294" s="7"/>
      <c r="IA294" s="7"/>
      <c r="IB294" s="10"/>
      <c r="IC294" s="5"/>
      <c r="ID294" s="5"/>
      <c r="IE294" s="5"/>
      <c r="IF294" s="5"/>
      <c r="IG294" s="5"/>
      <c r="IH294" s="5"/>
      <c r="II294" s="5"/>
    </row>
    <row r="295" spans="1:243" s="8" customFormat="1" ht="12.75">
      <c r="A295"/>
      <c r="B295"/>
      <c r="C295"/>
      <c r="D295"/>
      <c r="E295"/>
      <c r="F295"/>
      <c r="G295"/>
      <c r="H295"/>
      <c r="I295"/>
      <c r="J295" s="430"/>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s="2"/>
      <c r="CD295"/>
      <c r="CE295"/>
      <c r="CF295"/>
      <c r="CG295" s="3"/>
      <c r="CH295" s="3"/>
      <c r="CI295" s="4"/>
      <c r="CJ295"/>
      <c r="CK295"/>
      <c r="CL295"/>
      <c r="CM295"/>
      <c r="CN295"/>
      <c r="CO295"/>
      <c r="CP295"/>
      <c r="CQ295"/>
      <c r="CR295"/>
      <c r="CS295" s="5"/>
      <c r="CT295" s="5"/>
      <c r="CU295" s="5"/>
      <c r="CV295" s="5"/>
      <c r="CW295" s="5"/>
      <c r="CX295"/>
      <c r="CY295"/>
      <c r="CZ295" s="5"/>
      <c r="DA295" s="5"/>
      <c r="DB295" s="5"/>
      <c r="DC295" s="5"/>
      <c r="DD295" s="5"/>
      <c r="DE295" s="3"/>
      <c r="DF295" s="3"/>
      <c r="DG295" s="5"/>
      <c r="DH295" s="5"/>
      <c r="DI295" s="5"/>
      <c r="DJ295" s="5"/>
      <c r="DK295" s="5"/>
      <c r="DL295" s="5"/>
      <c r="DM295" s="5"/>
      <c r="DN295" s="5"/>
      <c r="DO295" s="5"/>
      <c r="DP295" s="5"/>
      <c r="DQ295" s="5"/>
      <c r="DR295" s="5"/>
      <c r="DS295" s="5"/>
      <c r="DT295" s="5"/>
      <c r="DU295" s="5"/>
      <c r="DV295" s="5"/>
      <c r="DW295" s="5"/>
      <c r="DX295" s="5"/>
      <c r="DY295" s="5"/>
      <c r="DZ295" s="5"/>
      <c r="EA295" s="5"/>
      <c r="EB295" s="5"/>
      <c r="EC295" s="5"/>
      <c r="ED295" s="5"/>
      <c r="EE295" s="5"/>
      <c r="EF295" s="5"/>
      <c r="EG295" s="6"/>
      <c r="EH295" s="6"/>
      <c r="EI295" s="5"/>
      <c r="EJ295" s="5"/>
      <c r="EK295" s="5"/>
      <c r="EL295" s="5"/>
      <c r="EM295" s="5"/>
      <c r="EN295" s="6"/>
      <c r="EO295" s="6"/>
      <c r="EP295" s="5"/>
      <c r="EQ295" s="5"/>
      <c r="ER295" s="5"/>
      <c r="ES295" s="5"/>
      <c r="ET295" s="5"/>
      <c r="EU295" s="6"/>
      <c r="EV295" s="6"/>
      <c r="EW295" s="5"/>
      <c r="EX295" s="5"/>
      <c r="EY295" s="5"/>
      <c r="EZ295" s="5"/>
      <c r="FA295" s="5"/>
      <c r="FB295" s="6"/>
      <c r="FC295" s="6"/>
      <c r="FD295" s="5"/>
      <c r="FE295" s="5"/>
      <c r="FF295" s="5"/>
      <c r="FG295" s="5"/>
      <c r="FH295" s="5"/>
      <c r="FI295" s="10"/>
      <c r="FJ295" s="10"/>
      <c r="FK295" s="10"/>
      <c r="FL295" s="10"/>
      <c r="FM295" s="10"/>
      <c r="FN295" s="10"/>
      <c r="FO295" s="10"/>
      <c r="FQ295" s="5"/>
      <c r="FR295" s="5"/>
      <c r="FS295" s="5"/>
      <c r="FT295" s="5"/>
      <c r="FU295" s="5"/>
      <c r="FW295" s="7"/>
      <c r="FX295" s="7"/>
      <c r="FY295" s="7"/>
      <c r="FZ295" s="7"/>
      <c r="GA295" s="7"/>
      <c r="GB295" s="7"/>
      <c r="GC295" s="7"/>
      <c r="GD295" s="7"/>
      <c r="GE295" s="7"/>
      <c r="GF295" s="7"/>
      <c r="GG295" s="7"/>
      <c r="GH295" s="7"/>
      <c r="GI295" s="7"/>
      <c r="GJ295" s="7"/>
      <c r="GK295" s="7"/>
      <c r="GL295" s="7"/>
      <c r="GM295" s="7"/>
      <c r="GN295" s="7"/>
      <c r="GO295" s="7"/>
      <c r="GP295" s="7"/>
      <c r="GQ295" s="7"/>
      <c r="GR295" s="7"/>
      <c r="GS295" s="7"/>
      <c r="GT295" s="7"/>
      <c r="GU295" s="7"/>
      <c r="GV295" s="7"/>
      <c r="GW295" s="7"/>
      <c r="GX295" s="7"/>
      <c r="GY295" s="7"/>
      <c r="GZ295" s="7"/>
      <c r="HA295" s="7"/>
      <c r="HB295" s="7"/>
      <c r="HC295" s="7"/>
      <c r="HD295" s="7"/>
      <c r="HE295" s="7"/>
      <c r="HF295" s="9"/>
      <c r="HG295" s="9"/>
      <c r="HH295" s="7"/>
      <c r="HI295" s="7"/>
      <c r="HJ295" s="7"/>
      <c r="HK295" s="7"/>
      <c r="HL295" s="7"/>
      <c r="HM295" s="9"/>
      <c r="HN295" s="9"/>
      <c r="HO295" s="7"/>
      <c r="HP295" s="7"/>
      <c r="HQ295" s="7"/>
      <c r="HR295" s="7"/>
      <c r="HS295" s="7"/>
      <c r="HU295" s="7"/>
      <c r="HV295" s="7"/>
      <c r="HW295" s="7"/>
      <c r="HX295" s="7"/>
      <c r="HY295" s="7"/>
      <c r="HZ295" s="7"/>
      <c r="IA295" s="7"/>
      <c r="IB295" s="10"/>
      <c r="IC295" s="5"/>
      <c r="ID295" s="5"/>
      <c r="IE295" s="5"/>
      <c r="IF295" s="5"/>
      <c r="IG295" s="5"/>
      <c r="IH295" s="5"/>
      <c r="II295" s="5"/>
    </row>
    <row r="296" spans="1:243" s="8" customFormat="1" ht="12.75">
      <c r="A296"/>
      <c r="B296"/>
      <c r="C296"/>
      <c r="D296"/>
      <c r="E296"/>
      <c r="F296"/>
      <c r="G296"/>
      <c r="H296"/>
      <c r="I296"/>
      <c r="J296" s="430"/>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s="2"/>
      <c r="CD296"/>
      <c r="CE296"/>
      <c r="CF296"/>
      <c r="CG296" s="3"/>
      <c r="CH296" s="3"/>
      <c r="CI296" s="4"/>
      <c r="CJ296"/>
      <c r="CK296"/>
      <c r="CL296"/>
      <c r="CM296"/>
      <c r="CN296"/>
      <c r="CO296"/>
      <c r="CP296"/>
      <c r="CQ296"/>
      <c r="CR296"/>
      <c r="CS296" s="5"/>
      <c r="CT296" s="5"/>
      <c r="CU296" s="5"/>
      <c r="CV296" s="5"/>
      <c r="CW296" s="5"/>
      <c r="CX296"/>
      <c r="CY296"/>
      <c r="CZ296" s="5"/>
      <c r="DA296" s="5"/>
      <c r="DB296" s="5"/>
      <c r="DC296" s="5"/>
      <c r="DD296" s="5"/>
      <c r="DE296" s="3"/>
      <c r="DF296" s="3"/>
      <c r="DG296" s="5"/>
      <c r="DH296" s="5"/>
      <c r="DI296" s="5"/>
      <c r="DJ296" s="5"/>
      <c r="DK296" s="5"/>
      <c r="DL296" s="5"/>
      <c r="DM296" s="5"/>
      <c r="DN296" s="5"/>
      <c r="DO296" s="5"/>
      <c r="DP296" s="5"/>
      <c r="DQ296" s="5"/>
      <c r="DR296" s="5"/>
      <c r="DS296" s="5"/>
      <c r="DT296" s="5"/>
      <c r="DU296" s="5"/>
      <c r="DV296" s="5"/>
      <c r="DW296" s="5"/>
      <c r="DX296" s="5"/>
      <c r="DY296" s="5"/>
      <c r="DZ296" s="5"/>
      <c r="EA296" s="5"/>
      <c r="EB296" s="5"/>
      <c r="EC296" s="5"/>
      <c r="ED296" s="5"/>
      <c r="EE296" s="5"/>
      <c r="EF296" s="5"/>
      <c r="EG296" s="6"/>
      <c r="EH296" s="6"/>
      <c r="EI296" s="5"/>
      <c r="EJ296" s="5"/>
      <c r="EK296" s="5"/>
      <c r="EL296" s="5"/>
      <c r="EM296" s="5"/>
      <c r="EN296" s="6"/>
      <c r="EO296" s="6"/>
      <c r="EP296" s="5"/>
      <c r="EQ296" s="5"/>
      <c r="ER296" s="5"/>
      <c r="ES296" s="5"/>
      <c r="ET296" s="5"/>
      <c r="EU296" s="6"/>
      <c r="EV296" s="6"/>
      <c r="EW296" s="5"/>
      <c r="EX296" s="5"/>
      <c r="EY296" s="5"/>
      <c r="EZ296" s="5"/>
      <c r="FA296" s="5"/>
      <c r="FB296" s="6"/>
      <c r="FC296" s="6"/>
      <c r="FD296" s="5"/>
      <c r="FE296" s="5"/>
      <c r="FF296" s="5"/>
      <c r="FG296" s="5"/>
      <c r="FH296" s="5"/>
      <c r="FI296" s="10"/>
      <c r="FJ296" s="10"/>
      <c r="FK296" s="10"/>
      <c r="FL296" s="10"/>
      <c r="FM296" s="10"/>
      <c r="FN296" s="10"/>
      <c r="FO296" s="10"/>
      <c r="FQ296" s="5"/>
      <c r="FR296" s="5"/>
      <c r="FS296" s="5"/>
      <c r="FT296" s="5"/>
      <c r="FU296" s="5"/>
      <c r="FW296" s="7"/>
      <c r="FX296" s="7"/>
      <c r="FY296" s="7"/>
      <c r="FZ296" s="7"/>
      <c r="GA296" s="7"/>
      <c r="GB296" s="7"/>
      <c r="GC296" s="7"/>
      <c r="GD296" s="7"/>
      <c r="GE296" s="7"/>
      <c r="GF296" s="7"/>
      <c r="GG296" s="7"/>
      <c r="GH296" s="7"/>
      <c r="GI296" s="7"/>
      <c r="GJ296" s="7"/>
      <c r="GK296" s="7"/>
      <c r="GL296" s="7"/>
      <c r="GM296" s="7"/>
      <c r="GN296" s="7"/>
      <c r="GO296" s="7"/>
      <c r="GP296" s="7"/>
      <c r="GQ296" s="7"/>
      <c r="GR296" s="7"/>
      <c r="GS296" s="7"/>
      <c r="GT296" s="7"/>
      <c r="GU296" s="7"/>
      <c r="GV296" s="7"/>
      <c r="GW296" s="7"/>
      <c r="GX296" s="7"/>
      <c r="GY296" s="7"/>
      <c r="GZ296" s="7"/>
      <c r="HA296" s="7"/>
      <c r="HB296" s="7"/>
      <c r="HC296" s="7"/>
      <c r="HD296" s="7"/>
      <c r="HE296" s="7"/>
      <c r="HF296" s="9"/>
      <c r="HG296" s="9"/>
      <c r="HH296" s="7"/>
      <c r="HI296" s="7"/>
      <c r="HJ296" s="7"/>
      <c r="HK296" s="7"/>
      <c r="HL296" s="7"/>
      <c r="HM296" s="9"/>
      <c r="HN296" s="9"/>
      <c r="HO296" s="7"/>
      <c r="HP296" s="7"/>
      <c r="HQ296" s="7"/>
      <c r="HR296" s="7"/>
      <c r="HS296" s="7"/>
      <c r="HU296" s="7"/>
      <c r="HV296" s="7"/>
      <c r="HW296" s="7"/>
      <c r="HX296" s="7"/>
      <c r="HY296" s="7"/>
      <c r="HZ296" s="7"/>
      <c r="IA296" s="7"/>
      <c r="IB296" s="10"/>
      <c r="IC296" s="5"/>
      <c r="ID296" s="5"/>
      <c r="IE296" s="5"/>
      <c r="IF296" s="5"/>
      <c r="IG296" s="5"/>
      <c r="IH296" s="5"/>
      <c r="II296" s="5"/>
    </row>
    <row r="297" spans="1:243" s="8" customFormat="1" ht="12.75">
      <c r="A297"/>
      <c r="B297"/>
      <c r="C297"/>
      <c r="D297"/>
      <c r="E297"/>
      <c r="F297"/>
      <c r="G297"/>
      <c r="H297"/>
      <c r="I297"/>
      <c r="J297" s="430"/>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s="2"/>
      <c r="CD297"/>
      <c r="CE297"/>
      <c r="CF297"/>
      <c r="CG297" s="3"/>
      <c r="CH297" s="3"/>
      <c r="CI297" s="4"/>
      <c r="CJ297"/>
      <c r="CK297"/>
      <c r="CL297"/>
      <c r="CM297"/>
      <c r="CN297"/>
      <c r="CO297"/>
      <c r="CP297"/>
      <c r="CQ297"/>
      <c r="CR297"/>
      <c r="CS297" s="5"/>
      <c r="CT297" s="5"/>
      <c r="CU297" s="5"/>
      <c r="CV297" s="5"/>
      <c r="CW297" s="5"/>
      <c r="CX297"/>
      <c r="CY297"/>
      <c r="CZ297" s="5"/>
      <c r="DA297" s="5"/>
      <c r="DB297" s="5"/>
      <c r="DC297" s="5"/>
      <c r="DD297" s="5"/>
      <c r="DE297" s="3"/>
      <c r="DF297" s="3"/>
      <c r="DG297" s="5"/>
      <c r="DH297" s="5"/>
      <c r="DI297" s="5"/>
      <c r="DJ297" s="5"/>
      <c r="DK297" s="5"/>
      <c r="DL297" s="5"/>
      <c r="DM297" s="5"/>
      <c r="DN297" s="5"/>
      <c r="DO297" s="5"/>
      <c r="DP297" s="5"/>
      <c r="DQ297" s="5"/>
      <c r="DR297" s="5"/>
      <c r="DS297" s="5"/>
      <c r="DT297" s="5"/>
      <c r="DU297" s="5"/>
      <c r="DV297" s="5"/>
      <c r="DW297" s="5"/>
      <c r="DX297" s="5"/>
      <c r="DY297" s="5"/>
      <c r="DZ297" s="5"/>
      <c r="EA297" s="5"/>
      <c r="EB297" s="5"/>
      <c r="EC297" s="5"/>
      <c r="ED297" s="5"/>
      <c r="EE297" s="5"/>
      <c r="EF297" s="5"/>
      <c r="EG297" s="6"/>
      <c r="EH297" s="6"/>
      <c r="EI297" s="5"/>
      <c r="EJ297" s="5"/>
      <c r="EK297" s="5"/>
      <c r="EL297" s="5"/>
      <c r="EM297" s="5"/>
      <c r="EN297" s="6"/>
      <c r="EO297" s="6"/>
      <c r="EP297" s="5"/>
      <c r="EQ297" s="5"/>
      <c r="ER297" s="5"/>
      <c r="ES297" s="5"/>
      <c r="ET297" s="5"/>
      <c r="EU297" s="6"/>
      <c r="EV297" s="6"/>
      <c r="EW297" s="5"/>
      <c r="EX297" s="5"/>
      <c r="EY297" s="5"/>
      <c r="EZ297" s="5"/>
      <c r="FA297" s="5"/>
      <c r="FB297" s="6"/>
      <c r="FC297" s="6"/>
      <c r="FD297" s="5"/>
      <c r="FE297" s="5"/>
      <c r="FF297" s="5"/>
      <c r="FG297" s="5"/>
      <c r="FH297" s="5"/>
      <c r="FI297" s="10"/>
      <c r="FJ297" s="10"/>
      <c r="FK297" s="10"/>
      <c r="FL297" s="10"/>
      <c r="FM297" s="10"/>
      <c r="FN297" s="10"/>
      <c r="FO297" s="10"/>
      <c r="FQ297" s="5"/>
      <c r="FR297" s="5"/>
      <c r="FS297" s="5"/>
      <c r="FT297" s="5"/>
      <c r="FU297" s="5"/>
      <c r="FW297" s="7"/>
      <c r="FX297" s="7"/>
      <c r="FY297" s="7"/>
      <c r="FZ297" s="7"/>
      <c r="GA297" s="7"/>
      <c r="GB297" s="7"/>
      <c r="GC297" s="7"/>
      <c r="GD297" s="7"/>
      <c r="GE297" s="7"/>
      <c r="GF297" s="7"/>
      <c r="GG297" s="7"/>
      <c r="GH297" s="7"/>
      <c r="GI297" s="7"/>
      <c r="GJ297" s="7"/>
      <c r="GK297" s="7"/>
      <c r="GL297" s="7"/>
      <c r="GM297" s="7"/>
      <c r="GN297" s="7"/>
      <c r="GO297" s="7"/>
      <c r="GP297" s="7"/>
      <c r="GQ297" s="7"/>
      <c r="GR297" s="7"/>
      <c r="GS297" s="7"/>
      <c r="GT297" s="7"/>
      <c r="GU297" s="7"/>
      <c r="GV297" s="7"/>
      <c r="GW297" s="7"/>
      <c r="GX297" s="7"/>
      <c r="GY297" s="7"/>
      <c r="GZ297" s="7"/>
      <c r="HA297" s="7"/>
      <c r="HB297" s="7"/>
      <c r="HC297" s="7"/>
      <c r="HD297" s="7"/>
      <c r="HE297" s="7"/>
      <c r="HF297" s="9"/>
      <c r="HG297" s="9"/>
      <c r="HH297" s="7"/>
      <c r="HI297" s="7"/>
      <c r="HJ297" s="7"/>
      <c r="HK297" s="7"/>
      <c r="HL297" s="7"/>
      <c r="HM297" s="9"/>
      <c r="HN297" s="9"/>
      <c r="HO297" s="7"/>
      <c r="HP297" s="7"/>
      <c r="HQ297" s="7"/>
      <c r="HR297" s="7"/>
      <c r="HS297" s="7"/>
      <c r="HU297" s="7"/>
      <c r="HV297" s="7"/>
      <c r="HW297" s="7"/>
      <c r="HX297" s="7"/>
      <c r="HY297" s="7"/>
      <c r="HZ297" s="7"/>
      <c r="IA297" s="7"/>
      <c r="IB297" s="10"/>
      <c r="IC297" s="5"/>
      <c r="ID297" s="5"/>
      <c r="IE297" s="5"/>
      <c r="IF297" s="5"/>
      <c r="IG297" s="5"/>
      <c r="IH297" s="5"/>
      <c r="II297" s="5"/>
    </row>
    <row r="298" spans="1:243" s="8" customFormat="1" ht="12.75">
      <c r="A298"/>
      <c r="B298"/>
      <c r="C298"/>
      <c r="D298"/>
      <c r="E298"/>
      <c r="F298"/>
      <c r="G298"/>
      <c r="H298"/>
      <c r="I298"/>
      <c r="J298" s="430"/>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s="2"/>
      <c r="CD298"/>
      <c r="CE298"/>
      <c r="CF298"/>
      <c r="CG298" s="3"/>
      <c r="CH298" s="3"/>
      <c r="CI298" s="4"/>
      <c r="CJ298"/>
      <c r="CK298"/>
      <c r="CL298"/>
      <c r="CM298"/>
      <c r="CN298"/>
      <c r="CO298"/>
      <c r="CP298"/>
      <c r="CQ298"/>
      <c r="CR298"/>
      <c r="CS298" s="5"/>
      <c r="CT298" s="5"/>
      <c r="CU298" s="5"/>
      <c r="CV298" s="5"/>
      <c r="CW298" s="5"/>
      <c r="CX298"/>
      <c r="CY298"/>
      <c r="CZ298" s="5"/>
      <c r="DA298" s="5"/>
      <c r="DB298" s="5"/>
      <c r="DC298" s="5"/>
      <c r="DD298" s="5"/>
      <c r="DE298" s="3"/>
      <c r="DF298" s="3"/>
      <c r="DG298" s="5"/>
      <c r="DH298" s="5"/>
      <c r="DI298" s="5"/>
      <c r="DJ298" s="5"/>
      <c r="DK298" s="5"/>
      <c r="DL298" s="5"/>
      <c r="DM298" s="5"/>
      <c r="DN298" s="5"/>
      <c r="DO298" s="5"/>
      <c r="DP298" s="5"/>
      <c r="DQ298" s="5"/>
      <c r="DR298" s="5"/>
      <c r="DS298" s="5"/>
      <c r="DT298" s="5"/>
      <c r="DU298" s="5"/>
      <c r="DV298" s="5"/>
      <c r="DW298" s="5"/>
      <c r="DX298" s="5"/>
      <c r="DY298" s="5"/>
      <c r="DZ298" s="5"/>
      <c r="EA298" s="5"/>
      <c r="EB298" s="5"/>
      <c r="EC298" s="5"/>
      <c r="ED298" s="5"/>
      <c r="EE298" s="5"/>
      <c r="EF298" s="5"/>
      <c r="EG298" s="6"/>
      <c r="EH298" s="6"/>
      <c r="EI298" s="5"/>
      <c r="EJ298" s="5"/>
      <c r="EK298" s="5"/>
      <c r="EL298" s="5"/>
      <c r="EM298" s="5"/>
      <c r="EN298" s="6"/>
      <c r="EO298" s="6"/>
      <c r="EP298" s="5"/>
      <c r="EQ298" s="5"/>
      <c r="ER298" s="5"/>
      <c r="ES298" s="5"/>
      <c r="ET298" s="5"/>
      <c r="EU298" s="6"/>
      <c r="EV298" s="6"/>
      <c r="EW298" s="5"/>
      <c r="EX298" s="5"/>
      <c r="EY298" s="5"/>
      <c r="EZ298" s="5"/>
      <c r="FA298" s="5"/>
      <c r="FB298" s="6"/>
      <c r="FC298" s="6"/>
      <c r="FD298" s="5"/>
      <c r="FE298" s="5"/>
      <c r="FF298" s="5"/>
      <c r="FG298" s="5"/>
      <c r="FH298" s="5"/>
      <c r="FI298" s="10"/>
      <c r="FJ298" s="10"/>
      <c r="FK298" s="10"/>
      <c r="FL298" s="10"/>
      <c r="FM298" s="10"/>
      <c r="FN298" s="10"/>
      <c r="FO298" s="10"/>
      <c r="FQ298" s="5"/>
      <c r="FR298" s="5"/>
      <c r="FS298" s="5"/>
      <c r="FT298" s="5"/>
      <c r="FU298" s="5"/>
      <c r="FW298" s="7"/>
      <c r="FX298" s="7"/>
      <c r="FY298" s="7"/>
      <c r="FZ298" s="7"/>
      <c r="GA298" s="7"/>
      <c r="GB298" s="7"/>
      <c r="GC298" s="7"/>
      <c r="GD298" s="7"/>
      <c r="GE298" s="7"/>
      <c r="GF298" s="7"/>
      <c r="GG298" s="7"/>
      <c r="GH298" s="7"/>
      <c r="GI298" s="7"/>
      <c r="GJ298" s="7"/>
      <c r="GK298" s="7"/>
      <c r="GL298" s="7"/>
      <c r="GM298" s="7"/>
      <c r="GN298" s="7"/>
      <c r="GO298" s="7"/>
      <c r="GP298" s="7"/>
      <c r="GQ298" s="7"/>
      <c r="GR298" s="7"/>
      <c r="GS298" s="7"/>
      <c r="GT298" s="7"/>
      <c r="GU298" s="7"/>
      <c r="GV298" s="7"/>
      <c r="GW298" s="7"/>
      <c r="GX298" s="7"/>
      <c r="GY298" s="7"/>
      <c r="GZ298" s="7"/>
      <c r="HA298" s="7"/>
      <c r="HB298" s="7"/>
      <c r="HC298" s="7"/>
      <c r="HD298" s="7"/>
      <c r="HE298" s="7"/>
      <c r="HF298" s="9"/>
      <c r="HG298" s="9"/>
      <c r="HH298" s="7"/>
      <c r="HI298" s="7"/>
      <c r="HJ298" s="7"/>
      <c r="HK298" s="7"/>
      <c r="HL298" s="7"/>
      <c r="HM298" s="9"/>
      <c r="HN298" s="9"/>
      <c r="HO298" s="7"/>
      <c r="HP298" s="7"/>
      <c r="HQ298" s="7"/>
      <c r="HR298" s="7"/>
      <c r="HS298" s="7"/>
      <c r="HU298" s="7"/>
      <c r="HV298" s="7"/>
      <c r="HW298" s="7"/>
      <c r="HX298" s="7"/>
      <c r="HY298" s="7"/>
      <c r="HZ298" s="7"/>
      <c r="IA298" s="7"/>
      <c r="IB298" s="10"/>
      <c r="IC298" s="5"/>
      <c r="ID298" s="5"/>
      <c r="IE298" s="5"/>
      <c r="IF298" s="5"/>
      <c r="IG298" s="5"/>
      <c r="IH298" s="5"/>
      <c r="II298" s="5"/>
    </row>
    <row r="299" spans="1:243" s="8" customFormat="1" ht="12.75">
      <c r="A299"/>
      <c r="B299"/>
      <c r="C299"/>
      <c r="D299"/>
      <c r="E299"/>
      <c r="F299"/>
      <c r="G299"/>
      <c r="H299"/>
      <c r="I299"/>
      <c r="J299" s="430"/>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s="2"/>
      <c r="CD299"/>
      <c r="CE299"/>
      <c r="CF299"/>
      <c r="CG299" s="3"/>
      <c r="CH299" s="3"/>
      <c r="CI299" s="4"/>
      <c r="CJ299"/>
      <c r="CK299"/>
      <c r="CL299"/>
      <c r="CM299"/>
      <c r="CN299"/>
      <c r="CO299"/>
      <c r="CP299"/>
      <c r="CQ299"/>
      <c r="CR299"/>
      <c r="CS299" s="5"/>
      <c r="CT299" s="5"/>
      <c r="CU299" s="5"/>
      <c r="CV299" s="5"/>
      <c r="CW299" s="5"/>
      <c r="CX299"/>
      <c r="CY299"/>
      <c r="CZ299" s="5"/>
      <c r="DA299" s="5"/>
      <c r="DB299" s="5"/>
      <c r="DC299" s="5"/>
      <c r="DD299" s="5"/>
      <c r="DE299" s="3"/>
      <c r="DF299" s="3"/>
      <c r="DG299" s="5"/>
      <c r="DH299" s="5"/>
      <c r="DI299" s="5"/>
      <c r="DJ299" s="5"/>
      <c r="DK299" s="5"/>
      <c r="DL299" s="5"/>
      <c r="DM299" s="5"/>
      <c r="DN299" s="5"/>
      <c r="DO299" s="5"/>
      <c r="DP299" s="5"/>
      <c r="DQ299" s="5"/>
      <c r="DR299" s="5"/>
      <c r="DS299" s="5"/>
      <c r="DT299" s="5"/>
      <c r="DU299" s="5"/>
      <c r="DV299" s="5"/>
      <c r="DW299" s="5"/>
      <c r="DX299" s="5"/>
      <c r="DY299" s="5"/>
      <c r="DZ299" s="5"/>
      <c r="EA299" s="5"/>
      <c r="EB299" s="5"/>
      <c r="EC299" s="5"/>
      <c r="ED299" s="5"/>
      <c r="EE299" s="5"/>
      <c r="EF299" s="5"/>
      <c r="EG299" s="6"/>
      <c r="EH299" s="6"/>
      <c r="EI299" s="5"/>
      <c r="EJ299" s="5"/>
      <c r="EK299" s="5"/>
      <c r="EL299" s="5"/>
      <c r="EM299" s="5"/>
      <c r="EN299" s="6"/>
      <c r="EO299" s="6"/>
      <c r="EP299" s="5"/>
      <c r="EQ299" s="5"/>
      <c r="ER299" s="5"/>
      <c r="ES299" s="5"/>
      <c r="ET299" s="5"/>
      <c r="EU299" s="6"/>
      <c r="EV299" s="6"/>
      <c r="EW299" s="5"/>
      <c r="EX299" s="5"/>
      <c r="EY299" s="5"/>
      <c r="EZ299" s="5"/>
      <c r="FA299" s="5"/>
      <c r="FB299" s="6"/>
      <c r="FC299" s="6"/>
      <c r="FD299" s="5"/>
      <c r="FE299" s="5"/>
      <c r="FF299" s="5"/>
      <c r="FG299" s="5"/>
      <c r="FH299" s="5"/>
      <c r="FI299" s="10"/>
      <c r="FJ299" s="10"/>
      <c r="FK299" s="10"/>
      <c r="FL299" s="10"/>
      <c r="FM299" s="10"/>
      <c r="FN299" s="10"/>
      <c r="FO299" s="10"/>
      <c r="FQ299" s="5"/>
      <c r="FR299" s="5"/>
      <c r="FS299" s="5"/>
      <c r="FT299" s="5"/>
      <c r="FU299" s="5"/>
      <c r="FW299" s="7"/>
      <c r="FX299" s="7"/>
      <c r="FY299" s="7"/>
      <c r="FZ299" s="7"/>
      <c r="GA299" s="7"/>
      <c r="GB299" s="7"/>
      <c r="GC299" s="7"/>
      <c r="GD299" s="7"/>
      <c r="GE299" s="7"/>
      <c r="GF299" s="7"/>
      <c r="GG299" s="7"/>
      <c r="GH299" s="7"/>
      <c r="GI299" s="7"/>
      <c r="GJ299" s="7"/>
      <c r="GK299" s="7"/>
      <c r="GL299" s="7"/>
      <c r="GM299" s="7"/>
      <c r="GN299" s="7"/>
      <c r="GO299" s="7"/>
      <c r="GP299" s="7"/>
      <c r="GQ299" s="7"/>
      <c r="GR299" s="7"/>
      <c r="GS299" s="7"/>
      <c r="GT299" s="7"/>
      <c r="GU299" s="7"/>
      <c r="GV299" s="7"/>
      <c r="GW299" s="7"/>
      <c r="GX299" s="7"/>
      <c r="GY299" s="7"/>
      <c r="GZ299" s="7"/>
      <c r="HA299" s="7"/>
      <c r="HB299" s="7"/>
      <c r="HC299" s="7"/>
      <c r="HD299" s="7"/>
      <c r="HE299" s="7"/>
      <c r="HF299" s="9"/>
      <c r="HG299" s="9"/>
      <c r="HH299" s="7"/>
      <c r="HI299" s="7"/>
      <c r="HJ299" s="7"/>
      <c r="HK299" s="7"/>
      <c r="HL299" s="7"/>
      <c r="HM299" s="9"/>
      <c r="HN299" s="9"/>
      <c r="HO299" s="7"/>
      <c r="HP299" s="7"/>
      <c r="HQ299" s="7"/>
      <c r="HR299" s="7"/>
      <c r="HS299" s="7"/>
      <c r="HU299" s="7"/>
      <c r="HV299" s="7"/>
      <c r="HW299" s="7"/>
      <c r="HX299" s="7"/>
      <c r="HY299" s="7"/>
      <c r="HZ299" s="7"/>
      <c r="IA299" s="7"/>
      <c r="IB299" s="10"/>
      <c r="IC299" s="5"/>
      <c r="ID299" s="5"/>
      <c r="IE299" s="5"/>
      <c r="IF299" s="5"/>
      <c r="IG299" s="5"/>
      <c r="IH299" s="5"/>
      <c r="II299" s="5"/>
    </row>
    <row r="300" spans="1:243" s="8" customFormat="1" ht="12.75">
      <c r="A300"/>
      <c r="B300"/>
      <c r="C300"/>
      <c r="D300"/>
      <c r="E300"/>
      <c r="F300"/>
      <c r="G300"/>
      <c r="H300"/>
      <c r="I300"/>
      <c r="J300" s="43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s="2"/>
      <c r="CD300"/>
      <c r="CE300"/>
      <c r="CF300"/>
      <c r="CG300" s="3"/>
      <c r="CH300" s="3"/>
      <c r="CI300" s="4"/>
      <c r="CJ300"/>
      <c r="CK300"/>
      <c r="CL300"/>
      <c r="CM300"/>
      <c r="CN300"/>
      <c r="CO300"/>
      <c r="CP300"/>
      <c r="CQ300"/>
      <c r="CR300"/>
      <c r="CS300" s="5"/>
      <c r="CT300" s="5"/>
      <c r="CU300" s="5"/>
      <c r="CV300" s="5"/>
      <c r="CW300" s="5"/>
      <c r="CX300"/>
      <c r="CY300"/>
      <c r="CZ300" s="5"/>
      <c r="DA300" s="5"/>
      <c r="DB300" s="5"/>
      <c r="DC300" s="5"/>
      <c r="DD300" s="5"/>
      <c r="DE300" s="3"/>
      <c r="DF300" s="3"/>
      <c r="DG300" s="5"/>
      <c r="DH300" s="5"/>
      <c r="DI300" s="5"/>
      <c r="DJ300" s="5"/>
      <c r="DK300" s="5"/>
      <c r="DL300" s="5"/>
      <c r="DM300" s="5"/>
      <c r="DN300" s="5"/>
      <c r="DO300" s="5"/>
      <c r="DP300" s="5"/>
      <c r="DQ300" s="5"/>
      <c r="DR300" s="5"/>
      <c r="DS300" s="5"/>
      <c r="DT300" s="5"/>
      <c r="DU300" s="5"/>
      <c r="DV300" s="5"/>
      <c r="DW300" s="5"/>
      <c r="DX300" s="5"/>
      <c r="DY300" s="5"/>
      <c r="DZ300" s="5"/>
      <c r="EA300" s="5"/>
      <c r="EB300" s="5"/>
      <c r="EC300" s="5"/>
      <c r="ED300" s="5"/>
      <c r="EE300" s="5"/>
      <c r="EF300" s="5"/>
      <c r="EG300" s="6"/>
      <c r="EH300" s="6"/>
      <c r="EI300" s="5"/>
      <c r="EJ300" s="5"/>
      <c r="EK300" s="5"/>
      <c r="EL300" s="5"/>
      <c r="EM300" s="5"/>
      <c r="EN300" s="6"/>
      <c r="EO300" s="6"/>
      <c r="EP300" s="5"/>
      <c r="EQ300" s="5"/>
      <c r="ER300" s="5"/>
      <c r="ES300" s="5"/>
      <c r="ET300" s="5"/>
      <c r="EU300" s="6"/>
      <c r="EV300" s="6"/>
      <c r="EW300" s="5"/>
      <c r="EX300" s="5"/>
      <c r="EY300" s="5"/>
      <c r="EZ300" s="5"/>
      <c r="FA300" s="5"/>
      <c r="FB300" s="6"/>
      <c r="FC300" s="6"/>
      <c r="FD300" s="5"/>
      <c r="FE300" s="5"/>
      <c r="FF300" s="5"/>
      <c r="FG300" s="5"/>
      <c r="FH300" s="5"/>
      <c r="FI300" s="10"/>
      <c r="FJ300" s="10"/>
      <c r="FK300" s="10"/>
      <c r="FL300" s="10"/>
      <c r="FM300" s="10"/>
      <c r="FN300" s="10"/>
      <c r="FO300" s="10"/>
      <c r="FQ300" s="5"/>
      <c r="FR300" s="5"/>
      <c r="FS300" s="5"/>
      <c r="FT300" s="5"/>
      <c r="FU300" s="5"/>
      <c r="FW300" s="7"/>
      <c r="FX300" s="7"/>
      <c r="FY300" s="7"/>
      <c r="FZ300" s="7"/>
      <c r="GA300" s="7"/>
      <c r="GB300" s="7"/>
      <c r="GC300" s="7"/>
      <c r="GD300" s="7"/>
      <c r="GE300" s="7"/>
      <c r="GF300" s="7"/>
      <c r="GG300" s="7"/>
      <c r="GH300" s="7"/>
      <c r="GI300" s="7"/>
      <c r="GJ300" s="7"/>
      <c r="GK300" s="7"/>
      <c r="GL300" s="7"/>
      <c r="GM300" s="7"/>
      <c r="GN300" s="7"/>
      <c r="GO300" s="7"/>
      <c r="GP300" s="7"/>
      <c r="GQ300" s="7"/>
      <c r="GR300" s="7"/>
      <c r="GS300" s="7"/>
      <c r="GT300" s="7"/>
      <c r="GU300" s="7"/>
      <c r="GV300" s="7"/>
      <c r="GW300" s="7"/>
      <c r="GX300" s="7"/>
      <c r="GY300" s="7"/>
      <c r="GZ300" s="7"/>
      <c r="HA300" s="7"/>
      <c r="HB300" s="7"/>
      <c r="HC300" s="7"/>
      <c r="HD300" s="7"/>
      <c r="HE300" s="7"/>
      <c r="HF300" s="9"/>
      <c r="HG300" s="9"/>
      <c r="HH300" s="7"/>
      <c r="HI300" s="7"/>
      <c r="HJ300" s="7"/>
      <c r="HK300" s="7"/>
      <c r="HL300" s="7"/>
      <c r="HM300" s="9"/>
      <c r="HN300" s="9"/>
      <c r="HO300" s="7"/>
      <c r="HP300" s="7"/>
      <c r="HQ300" s="7"/>
      <c r="HR300" s="7"/>
      <c r="HS300" s="7"/>
      <c r="HU300" s="7"/>
      <c r="HV300" s="7"/>
      <c r="HW300" s="7"/>
      <c r="HX300" s="7"/>
      <c r="HY300" s="7"/>
      <c r="HZ300" s="7"/>
      <c r="IA300" s="7"/>
      <c r="IB300" s="10"/>
      <c r="IC300" s="5"/>
      <c r="ID300" s="5"/>
      <c r="IE300" s="5"/>
      <c r="IF300" s="5"/>
      <c r="IG300" s="5"/>
      <c r="IH300" s="5"/>
      <c r="II300" s="5"/>
    </row>
    <row r="301" spans="1:243" s="8" customFormat="1" ht="12.75">
      <c r="A301"/>
      <c r="B301"/>
      <c r="C301"/>
      <c r="D301"/>
      <c r="E301"/>
      <c r="F301"/>
      <c r="G301"/>
      <c r="H301"/>
      <c r="I301"/>
      <c r="J301" s="430"/>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s="2"/>
      <c r="CD301"/>
      <c r="CE301"/>
      <c r="CF301"/>
      <c r="CG301" s="3"/>
      <c r="CH301" s="3"/>
      <c r="CI301" s="4"/>
      <c r="CJ301"/>
      <c r="CK301"/>
      <c r="CL301"/>
      <c r="CM301"/>
      <c r="CN301"/>
      <c r="CO301"/>
      <c r="CP301"/>
      <c r="CQ301"/>
      <c r="CR301"/>
      <c r="CS301" s="5"/>
      <c r="CT301" s="5"/>
      <c r="CU301" s="5"/>
      <c r="CV301" s="5"/>
      <c r="CW301" s="5"/>
      <c r="CX301"/>
      <c r="CY301"/>
      <c r="CZ301" s="5"/>
      <c r="DA301" s="5"/>
      <c r="DB301" s="5"/>
      <c r="DC301" s="5"/>
      <c r="DD301" s="5"/>
      <c r="DE301" s="3"/>
      <c r="DF301" s="3"/>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5"/>
      <c r="EE301" s="5"/>
      <c r="EF301" s="5"/>
      <c r="EG301" s="6"/>
      <c r="EH301" s="6"/>
      <c r="EI301" s="5"/>
      <c r="EJ301" s="5"/>
      <c r="EK301" s="5"/>
      <c r="EL301" s="5"/>
      <c r="EM301" s="5"/>
      <c r="EN301" s="6"/>
      <c r="EO301" s="6"/>
      <c r="EP301" s="5"/>
      <c r="EQ301" s="5"/>
      <c r="ER301" s="5"/>
      <c r="ES301" s="5"/>
      <c r="ET301" s="5"/>
      <c r="EU301" s="6"/>
      <c r="EV301" s="6"/>
      <c r="EW301" s="5"/>
      <c r="EX301" s="5"/>
      <c r="EY301" s="5"/>
      <c r="EZ301" s="5"/>
      <c r="FA301" s="5"/>
      <c r="FB301" s="6"/>
      <c r="FC301" s="6"/>
      <c r="FD301" s="5"/>
      <c r="FE301" s="5"/>
      <c r="FF301" s="5"/>
      <c r="FG301" s="5"/>
      <c r="FH301" s="5"/>
      <c r="FI301" s="10"/>
      <c r="FJ301" s="10"/>
      <c r="FK301" s="10"/>
      <c r="FL301" s="10"/>
      <c r="FM301" s="10"/>
      <c r="FN301" s="10"/>
      <c r="FO301" s="10"/>
      <c r="FQ301" s="5"/>
      <c r="FR301" s="5"/>
      <c r="FS301" s="5"/>
      <c r="FT301" s="5"/>
      <c r="FU301" s="5"/>
      <c r="FW301" s="7"/>
      <c r="FX301" s="7"/>
      <c r="FY301" s="7"/>
      <c r="FZ301" s="7"/>
      <c r="GA301" s="7"/>
      <c r="GB301" s="7"/>
      <c r="GC301" s="7"/>
      <c r="GD301" s="7"/>
      <c r="GE301" s="7"/>
      <c r="GF301" s="7"/>
      <c r="GG301" s="7"/>
      <c r="GH301" s="7"/>
      <c r="GI301" s="7"/>
      <c r="GJ301" s="7"/>
      <c r="GK301" s="7"/>
      <c r="GL301" s="7"/>
      <c r="GM301" s="7"/>
      <c r="GN301" s="7"/>
      <c r="GO301" s="7"/>
      <c r="GP301" s="7"/>
      <c r="GQ301" s="7"/>
      <c r="GR301" s="7"/>
      <c r="GS301" s="7"/>
      <c r="GT301" s="7"/>
      <c r="GU301" s="7"/>
      <c r="GV301" s="7"/>
      <c r="GW301" s="7"/>
      <c r="GX301" s="7"/>
      <c r="GY301" s="7"/>
      <c r="GZ301" s="7"/>
      <c r="HA301" s="7"/>
      <c r="HB301" s="7"/>
      <c r="HC301" s="7"/>
      <c r="HD301" s="7"/>
      <c r="HE301" s="7"/>
      <c r="HF301" s="9"/>
      <c r="HG301" s="9"/>
      <c r="HH301" s="7"/>
      <c r="HI301" s="7"/>
      <c r="HJ301" s="7"/>
      <c r="HK301" s="7"/>
      <c r="HL301" s="7"/>
      <c r="HM301" s="9"/>
      <c r="HN301" s="9"/>
      <c r="HO301" s="7"/>
      <c r="HP301" s="7"/>
      <c r="HQ301" s="7"/>
      <c r="HR301" s="7"/>
      <c r="HS301" s="7"/>
      <c r="HU301" s="7"/>
      <c r="HV301" s="7"/>
      <c r="HW301" s="7"/>
      <c r="HX301" s="7"/>
      <c r="HY301" s="7"/>
      <c r="HZ301" s="7"/>
      <c r="IA301" s="7"/>
      <c r="IB301" s="10"/>
      <c r="IC301" s="5"/>
      <c r="ID301" s="5"/>
      <c r="IE301" s="5"/>
      <c r="IF301" s="5"/>
      <c r="IG301" s="5"/>
      <c r="IH301" s="5"/>
      <c r="II301" s="5"/>
    </row>
    <row r="302" spans="1:243" s="8" customFormat="1" ht="12.75">
      <c r="A302"/>
      <c r="B302"/>
      <c r="C302"/>
      <c r="D302"/>
      <c r="E302"/>
      <c r="F302"/>
      <c r="G302"/>
      <c r="H302"/>
      <c r="I302"/>
      <c r="J302" s="430"/>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s="2"/>
      <c r="CD302"/>
      <c r="CE302"/>
      <c r="CF302"/>
      <c r="CG302" s="3"/>
      <c r="CH302" s="3"/>
      <c r="CI302" s="4"/>
      <c r="CJ302"/>
      <c r="CK302"/>
      <c r="CL302"/>
      <c r="CM302"/>
      <c r="CN302"/>
      <c r="CO302"/>
      <c r="CP302"/>
      <c r="CQ302"/>
      <c r="CR302"/>
      <c r="CS302" s="5"/>
      <c r="CT302" s="5"/>
      <c r="CU302" s="5"/>
      <c r="CV302" s="5"/>
      <c r="CW302" s="5"/>
      <c r="CX302"/>
      <c r="CY302"/>
      <c r="CZ302" s="5"/>
      <c r="DA302" s="5"/>
      <c r="DB302" s="5"/>
      <c r="DC302" s="5"/>
      <c r="DD302" s="5"/>
      <c r="DE302" s="3"/>
      <c r="DF302" s="3"/>
      <c r="DG302" s="5"/>
      <c r="DH302" s="5"/>
      <c r="DI302" s="5"/>
      <c r="DJ302" s="5"/>
      <c r="DK302" s="5"/>
      <c r="DL302" s="5"/>
      <c r="DM302" s="5"/>
      <c r="DN302" s="5"/>
      <c r="DO302" s="5"/>
      <c r="DP302" s="5"/>
      <c r="DQ302" s="5"/>
      <c r="DR302" s="5"/>
      <c r="DS302" s="5"/>
      <c r="DT302" s="5"/>
      <c r="DU302" s="5"/>
      <c r="DV302" s="5"/>
      <c r="DW302" s="5"/>
      <c r="DX302" s="5"/>
      <c r="DY302" s="5"/>
      <c r="DZ302" s="5"/>
      <c r="EA302" s="5"/>
      <c r="EB302" s="5"/>
      <c r="EC302" s="5"/>
      <c r="ED302" s="5"/>
      <c r="EE302" s="5"/>
      <c r="EF302" s="5"/>
      <c r="EG302" s="6"/>
      <c r="EH302" s="6"/>
      <c r="EI302" s="5"/>
      <c r="EJ302" s="5"/>
      <c r="EK302" s="5"/>
      <c r="EL302" s="5"/>
      <c r="EM302" s="5"/>
      <c r="EN302" s="6"/>
      <c r="EO302" s="6"/>
      <c r="EP302" s="5"/>
      <c r="EQ302" s="5"/>
      <c r="ER302" s="5"/>
      <c r="ES302" s="5"/>
      <c r="ET302" s="5"/>
      <c r="EU302" s="6"/>
      <c r="EV302" s="6"/>
      <c r="EW302" s="5"/>
      <c r="EX302" s="5"/>
      <c r="EY302" s="5"/>
      <c r="EZ302" s="5"/>
      <c r="FA302" s="5"/>
      <c r="FB302" s="6"/>
      <c r="FC302" s="6"/>
      <c r="FD302" s="5"/>
      <c r="FE302" s="5"/>
      <c r="FF302" s="5"/>
      <c r="FG302" s="5"/>
      <c r="FH302" s="5"/>
      <c r="FI302" s="10"/>
      <c r="FJ302" s="10"/>
      <c r="FK302" s="10"/>
      <c r="FL302" s="10"/>
      <c r="FM302" s="10"/>
      <c r="FN302" s="10"/>
      <c r="FO302" s="10"/>
      <c r="FQ302" s="5"/>
      <c r="FR302" s="5"/>
      <c r="FS302" s="5"/>
      <c r="FT302" s="5"/>
      <c r="FU302" s="5"/>
      <c r="FW302" s="7"/>
      <c r="FX302" s="7"/>
      <c r="FY302" s="7"/>
      <c r="FZ302" s="7"/>
      <c r="GA302" s="7"/>
      <c r="GB302" s="7"/>
      <c r="GC302" s="7"/>
      <c r="GD302" s="7"/>
      <c r="GE302" s="7"/>
      <c r="GF302" s="7"/>
      <c r="GG302" s="7"/>
      <c r="GH302" s="7"/>
      <c r="GI302" s="7"/>
      <c r="GJ302" s="7"/>
      <c r="GK302" s="7"/>
      <c r="GL302" s="7"/>
      <c r="GM302" s="7"/>
      <c r="GN302" s="7"/>
      <c r="GO302" s="7"/>
      <c r="GP302" s="7"/>
      <c r="GQ302" s="7"/>
      <c r="GR302" s="7"/>
      <c r="GS302" s="7"/>
      <c r="GT302" s="7"/>
      <c r="GU302" s="7"/>
      <c r="GV302" s="7"/>
      <c r="GW302" s="7"/>
      <c r="GX302" s="7"/>
      <c r="GY302" s="7"/>
      <c r="GZ302" s="7"/>
      <c r="HA302" s="7"/>
      <c r="HB302" s="7"/>
      <c r="HC302" s="7"/>
      <c r="HD302" s="7"/>
      <c r="HE302" s="7"/>
      <c r="HF302" s="9"/>
      <c r="HG302" s="9"/>
      <c r="HH302" s="7"/>
      <c r="HI302" s="7"/>
      <c r="HJ302" s="7"/>
      <c r="HK302" s="7"/>
      <c r="HL302" s="7"/>
      <c r="HM302" s="9"/>
      <c r="HN302" s="9"/>
      <c r="HO302" s="7"/>
      <c r="HP302" s="7"/>
      <c r="HQ302" s="7"/>
      <c r="HR302" s="7"/>
      <c r="HS302" s="7"/>
      <c r="HU302" s="7"/>
      <c r="HV302" s="7"/>
      <c r="HW302" s="7"/>
      <c r="HX302" s="7"/>
      <c r="HY302" s="7"/>
      <c r="HZ302" s="7"/>
      <c r="IA302" s="7"/>
      <c r="IB302" s="10"/>
      <c r="IC302" s="5"/>
      <c r="ID302" s="5"/>
      <c r="IE302" s="5"/>
      <c r="IF302" s="5"/>
      <c r="IG302" s="5"/>
      <c r="IH302" s="5"/>
      <c r="II302" s="5"/>
    </row>
    <row r="303" spans="1:243" s="8" customFormat="1" ht="12.75">
      <c r="A303"/>
      <c r="B303"/>
      <c r="C303"/>
      <c r="D303"/>
      <c r="E303"/>
      <c r="F303"/>
      <c r="G303"/>
      <c r="H303"/>
      <c r="I303"/>
      <c r="J303" s="430"/>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s="2"/>
      <c r="CD303"/>
      <c r="CE303"/>
      <c r="CF303"/>
      <c r="CG303" s="3"/>
      <c r="CH303" s="3"/>
      <c r="CI303" s="4"/>
      <c r="CJ303"/>
      <c r="CK303"/>
      <c r="CL303"/>
      <c r="CM303"/>
      <c r="CN303"/>
      <c r="CO303"/>
      <c r="CP303"/>
      <c r="CQ303"/>
      <c r="CR303"/>
      <c r="CS303" s="5"/>
      <c r="CT303" s="5"/>
      <c r="CU303" s="5"/>
      <c r="CV303" s="5"/>
      <c r="CW303" s="5"/>
      <c r="CX303"/>
      <c r="CY303"/>
      <c r="CZ303" s="5"/>
      <c r="DA303" s="5"/>
      <c r="DB303" s="5"/>
      <c r="DC303" s="5"/>
      <c r="DD303" s="5"/>
      <c r="DE303" s="3"/>
      <c r="DF303" s="3"/>
      <c r="DG303" s="5"/>
      <c r="DH303" s="5"/>
      <c r="DI303" s="5"/>
      <c r="DJ303" s="5"/>
      <c r="DK303" s="5"/>
      <c r="DL303" s="5"/>
      <c r="DM303" s="5"/>
      <c r="DN303" s="5"/>
      <c r="DO303" s="5"/>
      <c r="DP303" s="5"/>
      <c r="DQ303" s="5"/>
      <c r="DR303" s="5"/>
      <c r="DS303" s="5"/>
      <c r="DT303" s="5"/>
      <c r="DU303" s="5"/>
      <c r="DV303" s="5"/>
      <c r="DW303" s="5"/>
      <c r="DX303" s="5"/>
      <c r="DY303" s="5"/>
      <c r="DZ303" s="5"/>
      <c r="EA303" s="5"/>
      <c r="EB303" s="5"/>
      <c r="EC303" s="5"/>
      <c r="ED303" s="5"/>
      <c r="EE303" s="5"/>
      <c r="EF303" s="5"/>
      <c r="EG303" s="6"/>
      <c r="EH303" s="6"/>
      <c r="EI303" s="5"/>
      <c r="EJ303" s="5"/>
      <c r="EK303" s="5"/>
      <c r="EL303" s="5"/>
      <c r="EM303" s="5"/>
      <c r="EN303" s="6"/>
      <c r="EO303" s="6"/>
      <c r="EP303" s="5"/>
      <c r="EQ303" s="5"/>
      <c r="ER303" s="5"/>
      <c r="ES303" s="5"/>
      <c r="ET303" s="5"/>
      <c r="EU303" s="6"/>
      <c r="EV303" s="6"/>
      <c r="EW303" s="5"/>
      <c r="EX303" s="5"/>
      <c r="EY303" s="5"/>
      <c r="EZ303" s="5"/>
      <c r="FA303" s="5"/>
      <c r="FB303" s="6"/>
      <c r="FC303" s="6"/>
      <c r="FD303" s="5"/>
      <c r="FE303" s="5"/>
      <c r="FF303" s="5"/>
      <c r="FG303" s="5"/>
      <c r="FH303" s="5"/>
      <c r="FI303" s="10"/>
      <c r="FJ303" s="10"/>
      <c r="FK303" s="10"/>
      <c r="FL303" s="10"/>
      <c r="FM303" s="10"/>
      <c r="FN303" s="10"/>
      <c r="FO303" s="10"/>
      <c r="FQ303" s="5"/>
      <c r="FR303" s="5"/>
      <c r="FS303" s="5"/>
      <c r="FT303" s="5"/>
      <c r="FU303" s="5"/>
      <c r="FW303" s="7"/>
      <c r="FX303" s="7"/>
      <c r="FY303" s="7"/>
      <c r="FZ303" s="7"/>
      <c r="GA303" s="7"/>
      <c r="GB303" s="7"/>
      <c r="GC303" s="7"/>
      <c r="GD303" s="7"/>
      <c r="GE303" s="7"/>
      <c r="GF303" s="7"/>
      <c r="GG303" s="7"/>
      <c r="GH303" s="7"/>
      <c r="GI303" s="7"/>
      <c r="GJ303" s="7"/>
      <c r="GK303" s="7"/>
      <c r="GL303" s="7"/>
      <c r="GM303" s="7"/>
      <c r="GN303" s="7"/>
      <c r="GO303" s="7"/>
      <c r="GP303" s="7"/>
      <c r="GQ303" s="7"/>
      <c r="GR303" s="7"/>
      <c r="GS303" s="7"/>
      <c r="GT303" s="7"/>
      <c r="GU303" s="7"/>
      <c r="GV303" s="7"/>
      <c r="GW303" s="7"/>
      <c r="GX303" s="7"/>
      <c r="GY303" s="7"/>
      <c r="GZ303" s="7"/>
      <c r="HA303" s="7"/>
      <c r="HB303" s="7"/>
      <c r="HC303" s="7"/>
      <c r="HD303" s="7"/>
      <c r="HE303" s="7"/>
      <c r="HF303" s="9"/>
      <c r="HG303" s="9"/>
      <c r="HH303" s="7"/>
      <c r="HI303" s="7"/>
      <c r="HJ303" s="7"/>
      <c r="HK303" s="7"/>
      <c r="HL303" s="7"/>
      <c r="HM303" s="9"/>
      <c r="HN303" s="9"/>
      <c r="HO303" s="7"/>
      <c r="HP303" s="7"/>
      <c r="HQ303" s="7"/>
      <c r="HR303" s="7"/>
      <c r="HS303" s="7"/>
      <c r="HU303" s="7"/>
      <c r="HV303" s="7"/>
      <c r="HW303" s="7"/>
      <c r="HX303" s="7"/>
      <c r="HY303" s="7"/>
      <c r="HZ303" s="7"/>
      <c r="IA303" s="7"/>
      <c r="IB303" s="10"/>
      <c r="IC303" s="5"/>
      <c r="ID303" s="5"/>
      <c r="IE303" s="5"/>
      <c r="IF303" s="5"/>
      <c r="IG303" s="5"/>
      <c r="IH303" s="5"/>
      <c r="II303" s="5"/>
    </row>
    <row r="304" spans="1:243" s="8" customFormat="1" ht="12.75">
      <c r="A304"/>
      <c r="B304"/>
      <c r="C304"/>
      <c r="D304"/>
      <c r="E304"/>
      <c r="F304"/>
      <c r="G304"/>
      <c r="H304"/>
      <c r="I304"/>
      <c r="J304" s="430"/>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s="2"/>
      <c r="CD304"/>
      <c r="CE304"/>
      <c r="CF304"/>
      <c r="CG304" s="3"/>
      <c r="CH304" s="3"/>
      <c r="CI304" s="4"/>
      <c r="CJ304"/>
      <c r="CK304"/>
      <c r="CL304"/>
      <c r="CM304"/>
      <c r="CN304"/>
      <c r="CO304"/>
      <c r="CP304"/>
      <c r="CQ304"/>
      <c r="CR304"/>
      <c r="CS304" s="5"/>
      <c r="CT304" s="5"/>
      <c r="CU304" s="5"/>
      <c r="CV304" s="5"/>
      <c r="CW304" s="5"/>
      <c r="CX304"/>
      <c r="CY304"/>
      <c r="CZ304" s="5"/>
      <c r="DA304" s="5"/>
      <c r="DB304" s="5"/>
      <c r="DC304" s="5"/>
      <c r="DD304" s="5"/>
      <c r="DE304" s="3"/>
      <c r="DF304" s="3"/>
      <c r="DG304" s="5"/>
      <c r="DH304" s="5"/>
      <c r="DI304" s="5"/>
      <c r="DJ304" s="5"/>
      <c r="DK304" s="5"/>
      <c r="DL304" s="5"/>
      <c r="DM304" s="5"/>
      <c r="DN304" s="5"/>
      <c r="DO304" s="5"/>
      <c r="DP304" s="5"/>
      <c r="DQ304" s="5"/>
      <c r="DR304" s="5"/>
      <c r="DS304" s="5"/>
      <c r="DT304" s="5"/>
      <c r="DU304" s="5"/>
      <c r="DV304" s="5"/>
      <c r="DW304" s="5"/>
      <c r="DX304" s="5"/>
      <c r="DY304" s="5"/>
      <c r="DZ304" s="5"/>
      <c r="EA304" s="5"/>
      <c r="EB304" s="5"/>
      <c r="EC304" s="5"/>
      <c r="ED304" s="5"/>
      <c r="EE304" s="5"/>
      <c r="EF304" s="5"/>
      <c r="EG304" s="6"/>
      <c r="EH304" s="6"/>
      <c r="EI304" s="5"/>
      <c r="EJ304" s="5"/>
      <c r="EK304" s="5"/>
      <c r="EL304" s="5"/>
      <c r="EM304" s="5"/>
      <c r="EN304" s="6"/>
      <c r="EO304" s="6"/>
      <c r="EP304" s="5"/>
      <c r="EQ304" s="5"/>
      <c r="ER304" s="5"/>
      <c r="ES304" s="5"/>
      <c r="ET304" s="5"/>
      <c r="EU304" s="6"/>
      <c r="EV304" s="6"/>
      <c r="EW304" s="5"/>
      <c r="EX304" s="5"/>
      <c r="EY304" s="5"/>
      <c r="EZ304" s="5"/>
      <c r="FA304" s="5"/>
      <c r="FB304" s="6"/>
      <c r="FC304" s="6"/>
      <c r="FD304" s="5"/>
      <c r="FE304" s="5"/>
      <c r="FF304" s="5"/>
      <c r="FG304" s="5"/>
      <c r="FH304" s="5"/>
      <c r="FI304" s="10"/>
      <c r="FJ304" s="10"/>
      <c r="FK304" s="10"/>
      <c r="FL304" s="10"/>
      <c r="FM304" s="10"/>
      <c r="FN304" s="10"/>
      <c r="FO304" s="10"/>
      <c r="FQ304" s="5"/>
      <c r="FR304" s="5"/>
      <c r="FS304" s="5"/>
      <c r="FT304" s="5"/>
      <c r="FU304" s="5"/>
      <c r="FW304" s="7"/>
      <c r="FX304" s="7"/>
      <c r="FY304" s="7"/>
      <c r="FZ304" s="7"/>
      <c r="GA304" s="7"/>
      <c r="GB304" s="7"/>
      <c r="GC304" s="7"/>
      <c r="GD304" s="7"/>
      <c r="GE304" s="7"/>
      <c r="GF304" s="7"/>
      <c r="GG304" s="7"/>
      <c r="GH304" s="7"/>
      <c r="GI304" s="7"/>
      <c r="GJ304" s="7"/>
      <c r="GK304" s="7"/>
      <c r="GL304" s="7"/>
      <c r="GM304" s="7"/>
      <c r="GN304" s="7"/>
      <c r="GO304" s="7"/>
      <c r="GP304" s="7"/>
      <c r="GQ304" s="7"/>
      <c r="GR304" s="7"/>
      <c r="GS304" s="7"/>
      <c r="GT304" s="7"/>
      <c r="GU304" s="7"/>
      <c r="GV304" s="7"/>
      <c r="GW304" s="7"/>
      <c r="GX304" s="7"/>
      <c r="GY304" s="7"/>
      <c r="GZ304" s="7"/>
      <c r="HA304" s="7"/>
      <c r="HB304" s="7"/>
      <c r="HC304" s="7"/>
      <c r="HD304" s="7"/>
      <c r="HE304" s="7"/>
      <c r="HF304" s="9"/>
      <c r="HG304" s="9"/>
      <c r="HH304" s="7"/>
      <c r="HI304" s="7"/>
      <c r="HJ304" s="7"/>
      <c r="HK304" s="7"/>
      <c r="HL304" s="7"/>
      <c r="HM304" s="9"/>
      <c r="HN304" s="9"/>
      <c r="HO304" s="7"/>
      <c r="HP304" s="7"/>
      <c r="HQ304" s="7"/>
      <c r="HR304" s="7"/>
      <c r="HS304" s="7"/>
      <c r="HU304" s="7"/>
      <c r="HV304" s="7"/>
      <c r="HW304" s="7"/>
      <c r="HX304" s="7"/>
      <c r="HY304" s="7"/>
      <c r="HZ304" s="7"/>
      <c r="IA304" s="7"/>
      <c r="IB304" s="10"/>
      <c r="IC304" s="5"/>
      <c r="ID304" s="5"/>
      <c r="IE304" s="5"/>
      <c r="IF304" s="5"/>
      <c r="IG304" s="5"/>
      <c r="IH304" s="5"/>
      <c r="II304" s="5"/>
    </row>
    <row r="305" spans="1:243" s="8" customFormat="1" ht="12.75">
      <c r="A305"/>
      <c r="B305"/>
      <c r="C305"/>
      <c r="D305"/>
      <c r="E305"/>
      <c r="F305"/>
      <c r="G305"/>
      <c r="H305"/>
      <c r="I305"/>
      <c r="J305" s="430"/>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s="2"/>
      <c r="CD305"/>
      <c r="CE305"/>
      <c r="CF305"/>
      <c r="CG305" s="3"/>
      <c r="CH305" s="3"/>
      <c r="CI305" s="4"/>
      <c r="CJ305"/>
      <c r="CK305"/>
      <c r="CL305"/>
      <c r="CM305"/>
      <c r="CN305"/>
      <c r="CO305"/>
      <c r="CP305"/>
      <c r="CQ305"/>
      <c r="CR305"/>
      <c r="CS305" s="5"/>
      <c r="CT305" s="5"/>
      <c r="CU305" s="5"/>
      <c r="CV305" s="5"/>
      <c r="CW305" s="5"/>
      <c r="CX305"/>
      <c r="CY305"/>
      <c r="CZ305" s="5"/>
      <c r="DA305" s="5"/>
      <c r="DB305" s="5"/>
      <c r="DC305" s="5"/>
      <c r="DD305" s="5"/>
      <c r="DE305" s="3"/>
      <c r="DF305" s="3"/>
      <c r="DG305" s="5"/>
      <c r="DH305" s="5"/>
      <c r="DI305" s="5"/>
      <c r="DJ305" s="5"/>
      <c r="DK305" s="5"/>
      <c r="DL305" s="5"/>
      <c r="DM305" s="5"/>
      <c r="DN305" s="5"/>
      <c r="DO305" s="5"/>
      <c r="DP305" s="5"/>
      <c r="DQ305" s="5"/>
      <c r="DR305" s="5"/>
      <c r="DS305" s="5"/>
      <c r="DT305" s="5"/>
      <c r="DU305" s="5"/>
      <c r="DV305" s="5"/>
      <c r="DW305" s="5"/>
      <c r="DX305" s="5"/>
      <c r="DY305" s="5"/>
      <c r="DZ305" s="5"/>
      <c r="EA305" s="5"/>
      <c r="EB305" s="5"/>
      <c r="EC305" s="5"/>
      <c r="ED305" s="5"/>
      <c r="EE305" s="5"/>
      <c r="EF305" s="5"/>
      <c r="EG305" s="6"/>
      <c r="EH305" s="6"/>
      <c r="EI305" s="5"/>
      <c r="EJ305" s="5"/>
      <c r="EK305" s="5"/>
      <c r="EL305" s="5"/>
      <c r="EM305" s="5"/>
      <c r="EN305" s="6"/>
      <c r="EO305" s="6"/>
      <c r="EP305" s="5"/>
      <c r="EQ305" s="5"/>
      <c r="ER305" s="5"/>
      <c r="ES305" s="5"/>
      <c r="ET305" s="5"/>
      <c r="EU305" s="6"/>
      <c r="EV305" s="6"/>
      <c r="EW305" s="5"/>
      <c r="EX305" s="5"/>
      <c r="EY305" s="5"/>
      <c r="EZ305" s="5"/>
      <c r="FA305" s="5"/>
      <c r="FB305" s="6"/>
      <c r="FC305" s="6"/>
      <c r="FD305" s="5"/>
      <c r="FE305" s="5"/>
      <c r="FF305" s="5"/>
      <c r="FG305" s="5"/>
      <c r="FH305" s="5"/>
      <c r="FI305" s="10"/>
      <c r="FJ305" s="10"/>
      <c r="FK305" s="10"/>
      <c r="FL305" s="10"/>
      <c r="FM305" s="10"/>
      <c r="FN305" s="10"/>
      <c r="FO305" s="10"/>
      <c r="FQ305" s="5"/>
      <c r="FR305" s="5"/>
      <c r="FS305" s="5"/>
      <c r="FT305" s="5"/>
      <c r="FU305" s="5"/>
      <c r="FW305" s="7"/>
      <c r="FX305" s="7"/>
      <c r="FY305" s="7"/>
      <c r="FZ305" s="7"/>
      <c r="GA305" s="7"/>
      <c r="GB305" s="7"/>
      <c r="GC305" s="7"/>
      <c r="GD305" s="7"/>
      <c r="GE305" s="7"/>
      <c r="GF305" s="7"/>
      <c r="GG305" s="7"/>
      <c r="GH305" s="7"/>
      <c r="GI305" s="7"/>
      <c r="GJ305" s="7"/>
      <c r="GK305" s="7"/>
      <c r="GL305" s="7"/>
      <c r="GM305" s="7"/>
      <c r="GN305" s="7"/>
      <c r="GO305" s="7"/>
      <c r="GP305" s="7"/>
      <c r="GQ305" s="7"/>
      <c r="GR305" s="7"/>
      <c r="GS305" s="7"/>
      <c r="GT305" s="7"/>
      <c r="GU305" s="7"/>
      <c r="GV305" s="7"/>
      <c r="GW305" s="7"/>
      <c r="GX305" s="7"/>
      <c r="GY305" s="7"/>
      <c r="GZ305" s="7"/>
      <c r="HA305" s="7"/>
      <c r="HB305" s="7"/>
      <c r="HC305" s="7"/>
      <c r="HD305" s="7"/>
      <c r="HE305" s="7"/>
      <c r="HF305" s="9"/>
      <c r="HG305" s="9"/>
      <c r="HH305" s="7"/>
      <c r="HI305" s="7"/>
      <c r="HJ305" s="7"/>
      <c r="HK305" s="7"/>
      <c r="HL305" s="7"/>
      <c r="HM305" s="9"/>
      <c r="HN305" s="9"/>
      <c r="HO305" s="7"/>
      <c r="HP305" s="7"/>
      <c r="HQ305" s="7"/>
      <c r="HR305" s="7"/>
      <c r="HS305" s="7"/>
      <c r="HU305" s="7"/>
      <c r="HV305" s="7"/>
      <c r="HW305" s="7"/>
      <c r="HX305" s="7"/>
      <c r="HY305" s="7"/>
      <c r="HZ305" s="7"/>
      <c r="IA305" s="7"/>
      <c r="IB305" s="10"/>
      <c r="IC305" s="5"/>
      <c r="ID305" s="5"/>
      <c r="IE305" s="5"/>
      <c r="IF305" s="5"/>
      <c r="IG305" s="5"/>
      <c r="IH305" s="5"/>
      <c r="II305" s="5"/>
    </row>
    <row r="306" spans="1:243" s="8" customFormat="1" ht="12.75">
      <c r="A306"/>
      <c r="B306"/>
      <c r="C306"/>
      <c r="D306"/>
      <c r="E306"/>
      <c r="F306"/>
      <c r="G306"/>
      <c r="H306"/>
      <c r="I306"/>
      <c r="J306" s="430"/>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s="2"/>
      <c r="CD306"/>
      <c r="CE306"/>
      <c r="CF306"/>
      <c r="CG306" s="3"/>
      <c r="CH306" s="3"/>
      <c r="CI306" s="4"/>
      <c r="CJ306"/>
      <c r="CK306"/>
      <c r="CL306"/>
      <c r="CM306"/>
      <c r="CN306"/>
      <c r="CO306"/>
      <c r="CP306"/>
      <c r="CQ306"/>
      <c r="CR306"/>
      <c r="CS306" s="5"/>
      <c r="CT306" s="5"/>
      <c r="CU306" s="5"/>
      <c r="CV306" s="5"/>
      <c r="CW306" s="5"/>
      <c r="CX306"/>
      <c r="CY306"/>
      <c r="CZ306" s="5"/>
      <c r="DA306" s="5"/>
      <c r="DB306" s="5"/>
      <c r="DC306" s="5"/>
      <c r="DD306" s="5"/>
      <c r="DE306" s="3"/>
      <c r="DF306" s="3"/>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6"/>
      <c r="EH306" s="6"/>
      <c r="EI306" s="5"/>
      <c r="EJ306" s="5"/>
      <c r="EK306" s="5"/>
      <c r="EL306" s="5"/>
      <c r="EM306" s="5"/>
      <c r="EN306" s="6"/>
      <c r="EO306" s="6"/>
      <c r="EP306" s="5"/>
      <c r="EQ306" s="5"/>
      <c r="ER306" s="5"/>
      <c r="ES306" s="5"/>
      <c r="ET306" s="5"/>
      <c r="EU306" s="6"/>
      <c r="EV306" s="6"/>
      <c r="EW306" s="5"/>
      <c r="EX306" s="5"/>
      <c r="EY306" s="5"/>
      <c r="EZ306" s="5"/>
      <c r="FA306" s="5"/>
      <c r="FB306" s="6"/>
      <c r="FC306" s="6"/>
      <c r="FD306" s="5"/>
      <c r="FE306" s="5"/>
      <c r="FF306" s="5"/>
      <c r="FG306" s="5"/>
      <c r="FH306" s="5"/>
      <c r="FI306" s="10"/>
      <c r="FJ306" s="10"/>
      <c r="FK306" s="10"/>
      <c r="FL306" s="10"/>
      <c r="FM306" s="10"/>
      <c r="FN306" s="10"/>
      <c r="FO306" s="10"/>
      <c r="FQ306" s="5"/>
      <c r="FR306" s="5"/>
      <c r="FS306" s="5"/>
      <c r="FT306" s="5"/>
      <c r="FU306" s="5"/>
      <c r="FW306" s="7"/>
      <c r="FX306" s="7"/>
      <c r="FY306" s="7"/>
      <c r="FZ306" s="7"/>
      <c r="GA306" s="7"/>
      <c r="GB306" s="7"/>
      <c r="GC306" s="7"/>
      <c r="GD306" s="7"/>
      <c r="GE306" s="7"/>
      <c r="GF306" s="7"/>
      <c r="GG306" s="7"/>
      <c r="GH306" s="7"/>
      <c r="GI306" s="7"/>
      <c r="GJ306" s="7"/>
      <c r="GK306" s="7"/>
      <c r="GL306" s="7"/>
      <c r="GM306" s="7"/>
      <c r="GN306" s="7"/>
      <c r="GO306" s="7"/>
      <c r="GP306" s="7"/>
      <c r="GQ306" s="7"/>
      <c r="GR306" s="7"/>
      <c r="GS306" s="7"/>
      <c r="GT306" s="7"/>
      <c r="GU306" s="7"/>
      <c r="GV306" s="7"/>
      <c r="GW306" s="7"/>
      <c r="GX306" s="7"/>
      <c r="GY306" s="7"/>
      <c r="GZ306" s="7"/>
      <c r="HA306" s="7"/>
      <c r="HB306" s="7"/>
      <c r="HC306" s="7"/>
      <c r="HD306" s="7"/>
      <c r="HE306" s="7"/>
      <c r="HF306" s="9"/>
      <c r="HG306" s="9"/>
      <c r="HH306" s="7"/>
      <c r="HI306" s="7"/>
      <c r="HJ306" s="7"/>
      <c r="HK306" s="7"/>
      <c r="HL306" s="7"/>
      <c r="HM306" s="9"/>
      <c r="HN306" s="9"/>
      <c r="HO306" s="7"/>
      <c r="HP306" s="7"/>
      <c r="HQ306" s="7"/>
      <c r="HR306" s="7"/>
      <c r="HS306" s="7"/>
      <c r="HU306" s="7"/>
      <c r="HV306" s="7"/>
      <c r="HW306" s="7"/>
      <c r="HX306" s="7"/>
      <c r="HY306" s="7"/>
      <c r="HZ306" s="7"/>
      <c r="IA306" s="7"/>
      <c r="IB306" s="10"/>
      <c r="IC306" s="5"/>
      <c r="ID306" s="5"/>
      <c r="IE306" s="5"/>
      <c r="IF306" s="5"/>
      <c r="IG306" s="5"/>
      <c r="IH306" s="5"/>
      <c r="II306" s="5"/>
    </row>
    <row r="307" spans="1:243" s="8" customFormat="1" ht="12.75">
      <c r="A307"/>
      <c r="B307"/>
      <c r="C307"/>
      <c r="D307"/>
      <c r="E307"/>
      <c r="F307"/>
      <c r="G307"/>
      <c r="H307"/>
      <c r="I307"/>
      <c r="J307" s="430"/>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s="2"/>
      <c r="CD307"/>
      <c r="CE307"/>
      <c r="CF307"/>
      <c r="CG307" s="3"/>
      <c r="CH307" s="3"/>
      <c r="CI307" s="4"/>
      <c r="CJ307"/>
      <c r="CK307"/>
      <c r="CL307"/>
      <c r="CM307"/>
      <c r="CN307"/>
      <c r="CO307"/>
      <c r="CP307"/>
      <c r="CQ307"/>
      <c r="CR307"/>
      <c r="CS307" s="5"/>
      <c r="CT307" s="5"/>
      <c r="CU307" s="5"/>
      <c r="CV307" s="5"/>
      <c r="CW307" s="5"/>
      <c r="CX307"/>
      <c r="CY307"/>
      <c r="CZ307" s="5"/>
      <c r="DA307" s="5"/>
      <c r="DB307" s="5"/>
      <c r="DC307" s="5"/>
      <c r="DD307" s="5"/>
      <c r="DE307" s="3"/>
      <c r="DF307" s="3"/>
      <c r="DG307" s="5"/>
      <c r="DH307" s="5"/>
      <c r="DI307" s="5"/>
      <c r="DJ307" s="5"/>
      <c r="DK307" s="5"/>
      <c r="DL307" s="5"/>
      <c r="DM307" s="5"/>
      <c r="DN307" s="5"/>
      <c r="DO307" s="5"/>
      <c r="DP307" s="5"/>
      <c r="DQ307" s="5"/>
      <c r="DR307" s="5"/>
      <c r="DS307" s="5"/>
      <c r="DT307" s="5"/>
      <c r="DU307" s="5"/>
      <c r="DV307" s="5"/>
      <c r="DW307" s="5"/>
      <c r="DX307" s="5"/>
      <c r="DY307" s="5"/>
      <c r="DZ307" s="5"/>
      <c r="EA307" s="5"/>
      <c r="EB307" s="5"/>
      <c r="EC307" s="5"/>
      <c r="ED307" s="5"/>
      <c r="EE307" s="5"/>
      <c r="EF307" s="5"/>
      <c r="EG307" s="6"/>
      <c r="EH307" s="6"/>
      <c r="EI307" s="5"/>
      <c r="EJ307" s="5"/>
      <c r="EK307" s="5"/>
      <c r="EL307" s="5"/>
      <c r="EM307" s="5"/>
      <c r="EN307" s="6"/>
      <c r="EO307" s="6"/>
      <c r="EP307" s="5"/>
      <c r="EQ307" s="5"/>
      <c r="ER307" s="5"/>
      <c r="ES307" s="5"/>
      <c r="ET307" s="5"/>
      <c r="EU307" s="6"/>
      <c r="EV307" s="6"/>
      <c r="EW307" s="5"/>
      <c r="EX307" s="5"/>
      <c r="EY307" s="5"/>
      <c r="EZ307" s="5"/>
      <c r="FA307" s="5"/>
      <c r="FB307" s="6"/>
      <c r="FC307" s="6"/>
      <c r="FD307" s="5"/>
      <c r="FE307" s="5"/>
      <c r="FF307" s="5"/>
      <c r="FG307" s="5"/>
      <c r="FH307" s="5"/>
      <c r="FI307" s="10"/>
      <c r="FJ307" s="10"/>
      <c r="FK307" s="10"/>
      <c r="FL307" s="10"/>
      <c r="FM307" s="10"/>
      <c r="FN307" s="10"/>
      <c r="FO307" s="10"/>
      <c r="FQ307" s="5"/>
      <c r="FR307" s="5"/>
      <c r="FS307" s="5"/>
      <c r="FT307" s="5"/>
      <c r="FU307" s="5"/>
      <c r="FW307" s="7"/>
      <c r="FX307" s="7"/>
      <c r="FY307" s="7"/>
      <c r="FZ307" s="7"/>
      <c r="GA307" s="7"/>
      <c r="GB307" s="7"/>
      <c r="GC307" s="7"/>
      <c r="GD307" s="7"/>
      <c r="GE307" s="7"/>
      <c r="GF307" s="7"/>
      <c r="GG307" s="7"/>
      <c r="GH307" s="7"/>
      <c r="GI307" s="7"/>
      <c r="GJ307" s="7"/>
      <c r="GK307" s="7"/>
      <c r="GL307" s="7"/>
      <c r="GM307" s="7"/>
      <c r="GN307" s="7"/>
      <c r="GO307" s="7"/>
      <c r="GP307" s="7"/>
      <c r="GQ307" s="7"/>
      <c r="GR307" s="7"/>
      <c r="GS307" s="7"/>
      <c r="GT307" s="7"/>
      <c r="GU307" s="7"/>
      <c r="GV307" s="7"/>
      <c r="GW307" s="7"/>
      <c r="GX307" s="7"/>
      <c r="GY307" s="7"/>
      <c r="GZ307" s="7"/>
      <c r="HA307" s="7"/>
      <c r="HB307" s="7"/>
      <c r="HC307" s="7"/>
      <c r="HD307" s="7"/>
      <c r="HE307" s="7"/>
      <c r="HF307" s="9"/>
      <c r="HG307" s="9"/>
      <c r="HH307" s="7"/>
      <c r="HI307" s="7"/>
      <c r="HJ307" s="7"/>
      <c r="HK307" s="7"/>
      <c r="HL307" s="7"/>
      <c r="HM307" s="9"/>
      <c r="HN307" s="9"/>
      <c r="HO307" s="7"/>
      <c r="HP307" s="7"/>
      <c r="HQ307" s="7"/>
      <c r="HR307" s="7"/>
      <c r="HS307" s="7"/>
      <c r="HU307" s="7"/>
      <c r="HV307" s="7"/>
      <c r="HW307" s="7"/>
      <c r="HX307" s="7"/>
      <c r="HY307" s="7"/>
      <c r="HZ307" s="7"/>
      <c r="IA307" s="7"/>
      <c r="IB307" s="10"/>
      <c r="IC307" s="5"/>
      <c r="ID307" s="5"/>
      <c r="IE307" s="5"/>
      <c r="IF307" s="5"/>
      <c r="IG307" s="5"/>
      <c r="IH307" s="5"/>
      <c r="II307" s="5"/>
    </row>
    <row r="308" spans="1:243" s="8" customFormat="1" ht="12.75">
      <c r="A308"/>
      <c r="B308"/>
      <c r="C308"/>
      <c r="D308"/>
      <c r="E308"/>
      <c r="F308"/>
      <c r="G308"/>
      <c r="H308"/>
      <c r="I308"/>
      <c r="J308" s="430"/>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s="2"/>
      <c r="CD308"/>
      <c r="CE308"/>
      <c r="CF308"/>
      <c r="CG308" s="3"/>
      <c r="CH308" s="3"/>
      <c r="CI308" s="4"/>
      <c r="CJ308"/>
      <c r="CK308"/>
      <c r="CL308"/>
      <c r="CM308"/>
      <c r="CN308"/>
      <c r="CO308"/>
      <c r="CP308"/>
      <c r="CQ308"/>
      <c r="CR308"/>
      <c r="CS308" s="5"/>
      <c r="CT308" s="5"/>
      <c r="CU308" s="5"/>
      <c r="CV308" s="5"/>
      <c r="CW308" s="5"/>
      <c r="CX308"/>
      <c r="CY308"/>
      <c r="CZ308" s="5"/>
      <c r="DA308" s="5"/>
      <c r="DB308" s="5"/>
      <c r="DC308" s="5"/>
      <c r="DD308" s="5"/>
      <c r="DE308" s="3"/>
      <c r="DF308" s="3"/>
      <c r="DG308" s="5"/>
      <c r="DH308" s="5"/>
      <c r="DI308" s="5"/>
      <c r="DJ308" s="5"/>
      <c r="DK308" s="5"/>
      <c r="DL308" s="5"/>
      <c r="DM308" s="5"/>
      <c r="DN308" s="5"/>
      <c r="DO308" s="5"/>
      <c r="DP308" s="5"/>
      <c r="DQ308" s="5"/>
      <c r="DR308" s="5"/>
      <c r="DS308" s="5"/>
      <c r="DT308" s="5"/>
      <c r="DU308" s="5"/>
      <c r="DV308" s="5"/>
      <c r="DW308" s="5"/>
      <c r="DX308" s="5"/>
      <c r="DY308" s="5"/>
      <c r="DZ308" s="5"/>
      <c r="EA308" s="5"/>
      <c r="EB308" s="5"/>
      <c r="EC308" s="5"/>
      <c r="ED308" s="5"/>
      <c r="EE308" s="5"/>
      <c r="EF308" s="5"/>
      <c r="EG308" s="6"/>
      <c r="EH308" s="6"/>
      <c r="EI308" s="5"/>
      <c r="EJ308" s="5"/>
      <c r="EK308" s="5"/>
      <c r="EL308" s="5"/>
      <c r="EM308" s="5"/>
      <c r="EN308" s="6"/>
      <c r="EO308" s="6"/>
      <c r="EP308" s="5"/>
      <c r="EQ308" s="5"/>
      <c r="ER308" s="5"/>
      <c r="ES308" s="5"/>
      <c r="ET308" s="5"/>
      <c r="EU308" s="6"/>
      <c r="EV308" s="6"/>
      <c r="EW308" s="5"/>
      <c r="EX308" s="5"/>
      <c r="EY308" s="5"/>
      <c r="EZ308" s="5"/>
      <c r="FA308" s="5"/>
      <c r="FB308" s="6"/>
      <c r="FC308" s="6"/>
      <c r="FD308" s="5"/>
      <c r="FE308" s="5"/>
      <c r="FF308" s="5"/>
      <c r="FG308" s="5"/>
      <c r="FH308" s="5"/>
      <c r="FI308" s="10"/>
      <c r="FJ308" s="10"/>
      <c r="FK308" s="10"/>
      <c r="FL308" s="10"/>
      <c r="FM308" s="10"/>
      <c r="FN308" s="10"/>
      <c r="FO308" s="10"/>
      <c r="FQ308" s="5"/>
      <c r="FR308" s="5"/>
      <c r="FS308" s="5"/>
      <c r="FT308" s="5"/>
      <c r="FU308" s="5"/>
      <c r="FW308" s="7"/>
      <c r="FX308" s="7"/>
      <c r="FY308" s="7"/>
      <c r="FZ308" s="7"/>
      <c r="GA308" s="7"/>
      <c r="GB308" s="7"/>
      <c r="GC308" s="7"/>
      <c r="GD308" s="7"/>
      <c r="GE308" s="7"/>
      <c r="GF308" s="7"/>
      <c r="GG308" s="7"/>
      <c r="GH308" s="7"/>
      <c r="GI308" s="7"/>
      <c r="GJ308" s="7"/>
      <c r="GK308" s="7"/>
      <c r="GL308" s="7"/>
      <c r="GM308" s="7"/>
      <c r="GN308" s="7"/>
      <c r="GO308" s="7"/>
      <c r="GP308" s="7"/>
      <c r="GQ308" s="7"/>
      <c r="GR308" s="7"/>
      <c r="GS308" s="7"/>
      <c r="GT308" s="7"/>
      <c r="GU308" s="7"/>
      <c r="GV308" s="7"/>
      <c r="GW308" s="7"/>
      <c r="GX308" s="7"/>
      <c r="GY308" s="7"/>
      <c r="GZ308" s="7"/>
      <c r="HA308" s="7"/>
      <c r="HB308" s="7"/>
      <c r="HC308" s="7"/>
      <c r="HD308" s="7"/>
      <c r="HE308" s="7"/>
      <c r="HF308" s="9"/>
      <c r="HG308" s="9"/>
      <c r="HH308" s="7"/>
      <c r="HI308" s="7"/>
      <c r="HJ308" s="7"/>
      <c r="HK308" s="7"/>
      <c r="HL308" s="7"/>
      <c r="HM308" s="9"/>
      <c r="HN308" s="9"/>
      <c r="HO308" s="7"/>
      <c r="HP308" s="7"/>
      <c r="HQ308" s="7"/>
      <c r="HR308" s="7"/>
      <c r="HS308" s="7"/>
      <c r="HU308" s="7"/>
      <c r="HV308" s="7"/>
      <c r="HW308" s="7"/>
      <c r="HX308" s="7"/>
      <c r="HY308" s="7"/>
      <c r="HZ308" s="7"/>
      <c r="IA308" s="7"/>
      <c r="IB308" s="10"/>
      <c r="IC308" s="5"/>
      <c r="ID308" s="5"/>
      <c r="IE308" s="5"/>
      <c r="IF308" s="5"/>
      <c r="IG308" s="5"/>
      <c r="IH308" s="5"/>
      <c r="II308" s="5"/>
    </row>
    <row r="309" spans="1:243" s="8" customFormat="1" ht="12.75">
      <c r="A309"/>
      <c r="B309"/>
      <c r="C309"/>
      <c r="D309"/>
      <c r="E309"/>
      <c r="F309"/>
      <c r="G309"/>
      <c r="H309"/>
      <c r="I309"/>
      <c r="J309" s="430"/>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s="2"/>
      <c r="CD309"/>
      <c r="CE309"/>
      <c r="CF309"/>
      <c r="CG309" s="3"/>
      <c r="CH309" s="3"/>
      <c r="CI309" s="4"/>
      <c r="CJ309"/>
      <c r="CK309"/>
      <c r="CL309"/>
      <c r="CM309"/>
      <c r="CN309"/>
      <c r="CO309"/>
      <c r="CP309"/>
      <c r="CQ309"/>
      <c r="CR309"/>
      <c r="CS309" s="5"/>
      <c r="CT309" s="5"/>
      <c r="CU309" s="5"/>
      <c r="CV309" s="5"/>
      <c r="CW309" s="5"/>
      <c r="CX309"/>
      <c r="CY309"/>
      <c r="CZ309" s="5"/>
      <c r="DA309" s="5"/>
      <c r="DB309" s="5"/>
      <c r="DC309" s="5"/>
      <c r="DD309" s="5"/>
      <c r="DE309" s="3"/>
      <c r="DF309" s="3"/>
      <c r="DG309" s="5"/>
      <c r="DH309" s="5"/>
      <c r="DI309" s="5"/>
      <c r="DJ309" s="5"/>
      <c r="DK309" s="5"/>
      <c r="DL309" s="5"/>
      <c r="DM309" s="5"/>
      <c r="DN309" s="5"/>
      <c r="DO309" s="5"/>
      <c r="DP309" s="5"/>
      <c r="DQ309" s="5"/>
      <c r="DR309" s="5"/>
      <c r="DS309" s="5"/>
      <c r="DT309" s="5"/>
      <c r="DU309" s="5"/>
      <c r="DV309" s="5"/>
      <c r="DW309" s="5"/>
      <c r="DX309" s="5"/>
      <c r="DY309" s="5"/>
      <c r="DZ309" s="5"/>
      <c r="EA309" s="5"/>
      <c r="EB309" s="5"/>
      <c r="EC309" s="5"/>
      <c r="ED309" s="5"/>
      <c r="EE309" s="5"/>
      <c r="EF309" s="5"/>
      <c r="EG309" s="6"/>
      <c r="EH309" s="6"/>
      <c r="EI309" s="5"/>
      <c r="EJ309" s="5"/>
      <c r="EK309" s="5"/>
      <c r="EL309" s="5"/>
      <c r="EM309" s="5"/>
      <c r="EN309" s="6"/>
      <c r="EO309" s="6"/>
      <c r="EP309" s="5"/>
      <c r="EQ309" s="5"/>
      <c r="ER309" s="5"/>
      <c r="ES309" s="5"/>
      <c r="ET309" s="5"/>
      <c r="EU309" s="6"/>
      <c r="EV309" s="6"/>
      <c r="EW309" s="5"/>
      <c r="EX309" s="5"/>
      <c r="EY309" s="5"/>
      <c r="EZ309" s="5"/>
      <c r="FA309" s="5"/>
      <c r="FB309" s="6"/>
      <c r="FC309" s="6"/>
      <c r="FD309" s="5"/>
      <c r="FE309" s="5"/>
      <c r="FF309" s="5"/>
      <c r="FG309" s="5"/>
      <c r="FH309" s="5"/>
      <c r="FI309" s="10"/>
      <c r="FJ309" s="10"/>
      <c r="FK309" s="10"/>
      <c r="FL309" s="10"/>
      <c r="FM309" s="10"/>
      <c r="FN309" s="10"/>
      <c r="FO309" s="10"/>
      <c r="FQ309" s="5"/>
      <c r="FR309" s="5"/>
      <c r="FS309" s="5"/>
      <c r="FT309" s="5"/>
      <c r="FU309" s="5"/>
      <c r="FW309" s="7"/>
      <c r="FX309" s="7"/>
      <c r="FY309" s="7"/>
      <c r="FZ309" s="7"/>
      <c r="GA309" s="7"/>
      <c r="GB309" s="7"/>
      <c r="GC309" s="7"/>
      <c r="GD309" s="7"/>
      <c r="GE309" s="7"/>
      <c r="GF309" s="7"/>
      <c r="GG309" s="7"/>
      <c r="GH309" s="7"/>
      <c r="GI309" s="7"/>
      <c r="GJ309" s="7"/>
      <c r="GK309" s="7"/>
      <c r="GL309" s="7"/>
      <c r="GM309" s="7"/>
      <c r="GN309" s="7"/>
      <c r="GO309" s="7"/>
      <c r="GP309" s="7"/>
      <c r="GQ309" s="7"/>
      <c r="GR309" s="7"/>
      <c r="GS309" s="7"/>
      <c r="GT309" s="7"/>
      <c r="GU309" s="7"/>
      <c r="GV309" s="7"/>
      <c r="GW309" s="7"/>
      <c r="GX309" s="7"/>
      <c r="GY309" s="7"/>
      <c r="GZ309" s="7"/>
      <c r="HA309" s="7"/>
      <c r="HB309" s="7"/>
      <c r="HC309" s="7"/>
      <c r="HD309" s="7"/>
      <c r="HE309" s="7"/>
      <c r="HF309" s="9"/>
      <c r="HG309" s="9"/>
      <c r="HH309" s="7"/>
      <c r="HI309" s="7"/>
      <c r="HJ309" s="7"/>
      <c r="HK309" s="7"/>
      <c r="HL309" s="7"/>
      <c r="HM309" s="9"/>
      <c r="HN309" s="9"/>
      <c r="HO309" s="7"/>
      <c r="HP309" s="7"/>
      <c r="HQ309" s="7"/>
      <c r="HR309" s="7"/>
      <c r="HS309" s="7"/>
      <c r="HU309" s="7"/>
      <c r="HV309" s="7"/>
      <c r="HW309" s="7"/>
      <c r="HX309" s="7"/>
      <c r="HY309" s="7"/>
      <c r="HZ309" s="7"/>
      <c r="IA309" s="7"/>
      <c r="IB309" s="10"/>
      <c r="IC309" s="5"/>
      <c r="ID309" s="5"/>
      <c r="IE309" s="5"/>
      <c r="IF309" s="5"/>
      <c r="IG309" s="5"/>
      <c r="IH309" s="5"/>
      <c r="II309" s="5"/>
    </row>
    <row r="310" spans="1:243" s="8" customFormat="1" ht="12.75">
      <c r="A310"/>
      <c r="B310"/>
      <c r="C310"/>
      <c r="D310"/>
      <c r="E310"/>
      <c r="F310"/>
      <c r="G310"/>
      <c r="H310"/>
      <c r="I310"/>
      <c r="J310" s="43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s="2"/>
      <c r="CD310"/>
      <c r="CE310"/>
      <c r="CF310"/>
      <c r="CG310" s="3"/>
      <c r="CH310" s="3"/>
      <c r="CI310" s="4"/>
      <c r="CJ310"/>
      <c r="CK310"/>
      <c r="CL310"/>
      <c r="CM310"/>
      <c r="CN310"/>
      <c r="CO310"/>
      <c r="CP310"/>
      <c r="CQ310"/>
      <c r="CR310"/>
      <c r="CS310" s="5"/>
      <c r="CT310" s="5"/>
      <c r="CU310" s="5"/>
      <c r="CV310" s="5"/>
      <c r="CW310" s="5"/>
      <c r="CX310"/>
      <c r="CY310"/>
      <c r="CZ310" s="5"/>
      <c r="DA310" s="5"/>
      <c r="DB310" s="5"/>
      <c r="DC310" s="5"/>
      <c r="DD310" s="5"/>
      <c r="DE310" s="3"/>
      <c r="DF310" s="3"/>
      <c r="DG310" s="5"/>
      <c r="DH310" s="5"/>
      <c r="DI310" s="5"/>
      <c r="DJ310" s="5"/>
      <c r="DK310" s="5"/>
      <c r="DL310" s="5"/>
      <c r="DM310" s="5"/>
      <c r="DN310" s="5"/>
      <c r="DO310" s="5"/>
      <c r="DP310" s="5"/>
      <c r="DQ310" s="5"/>
      <c r="DR310" s="5"/>
      <c r="DS310" s="5"/>
      <c r="DT310" s="5"/>
      <c r="DU310" s="5"/>
      <c r="DV310" s="5"/>
      <c r="DW310" s="5"/>
      <c r="DX310" s="5"/>
      <c r="DY310" s="5"/>
      <c r="DZ310" s="5"/>
      <c r="EA310" s="5"/>
      <c r="EB310" s="5"/>
      <c r="EC310" s="5"/>
      <c r="ED310" s="5"/>
      <c r="EE310" s="5"/>
      <c r="EF310" s="5"/>
      <c r="EG310" s="6"/>
      <c r="EH310" s="6"/>
      <c r="EI310" s="5"/>
      <c r="EJ310" s="5"/>
      <c r="EK310" s="5"/>
      <c r="EL310" s="5"/>
      <c r="EM310" s="5"/>
      <c r="EN310" s="6"/>
      <c r="EO310" s="6"/>
      <c r="EP310" s="5"/>
      <c r="EQ310" s="5"/>
      <c r="ER310" s="5"/>
      <c r="ES310" s="5"/>
      <c r="ET310" s="5"/>
      <c r="EU310" s="6"/>
      <c r="EV310" s="6"/>
      <c r="EW310" s="5"/>
      <c r="EX310" s="5"/>
      <c r="EY310" s="5"/>
      <c r="EZ310" s="5"/>
      <c r="FA310" s="5"/>
      <c r="FB310" s="6"/>
      <c r="FC310" s="6"/>
      <c r="FD310" s="5"/>
      <c r="FE310" s="5"/>
      <c r="FF310" s="5"/>
      <c r="FG310" s="5"/>
      <c r="FH310" s="5"/>
      <c r="FI310" s="10"/>
      <c r="FJ310" s="10"/>
      <c r="FK310" s="10"/>
      <c r="FL310" s="10"/>
      <c r="FM310" s="10"/>
      <c r="FN310" s="10"/>
      <c r="FO310" s="10"/>
      <c r="FQ310" s="5"/>
      <c r="FR310" s="5"/>
      <c r="FS310" s="5"/>
      <c r="FT310" s="5"/>
      <c r="FU310" s="5"/>
      <c r="FW310" s="7"/>
      <c r="FX310" s="7"/>
      <c r="FY310" s="7"/>
      <c r="FZ310" s="7"/>
      <c r="GA310" s="7"/>
      <c r="GB310" s="7"/>
      <c r="GC310" s="7"/>
      <c r="GD310" s="7"/>
      <c r="GE310" s="7"/>
      <c r="GF310" s="7"/>
      <c r="GG310" s="7"/>
      <c r="GH310" s="7"/>
      <c r="GI310" s="7"/>
      <c r="GJ310" s="7"/>
      <c r="GK310" s="7"/>
      <c r="GL310" s="7"/>
      <c r="GM310" s="7"/>
      <c r="GN310" s="7"/>
      <c r="GO310" s="7"/>
      <c r="GP310" s="7"/>
      <c r="GQ310" s="7"/>
      <c r="GR310" s="7"/>
      <c r="GS310" s="7"/>
      <c r="GT310" s="7"/>
      <c r="GU310" s="7"/>
      <c r="GV310" s="7"/>
      <c r="GW310" s="7"/>
      <c r="GX310" s="7"/>
      <c r="GY310" s="7"/>
      <c r="GZ310" s="7"/>
      <c r="HA310" s="7"/>
      <c r="HB310" s="7"/>
      <c r="HC310" s="7"/>
      <c r="HD310" s="7"/>
      <c r="HE310" s="7"/>
      <c r="HF310" s="9"/>
      <c r="HG310" s="9"/>
      <c r="HH310" s="7"/>
      <c r="HI310" s="7"/>
      <c r="HJ310" s="7"/>
      <c r="HK310" s="7"/>
      <c r="HL310" s="7"/>
      <c r="HM310" s="9"/>
      <c r="HN310" s="9"/>
      <c r="HO310" s="7"/>
      <c r="HP310" s="7"/>
      <c r="HQ310" s="7"/>
      <c r="HR310" s="7"/>
      <c r="HS310" s="7"/>
      <c r="HU310" s="7"/>
      <c r="HV310" s="7"/>
      <c r="HW310" s="7"/>
      <c r="HX310" s="7"/>
      <c r="HY310" s="7"/>
      <c r="HZ310" s="7"/>
      <c r="IA310" s="7"/>
      <c r="IB310" s="10"/>
      <c r="IC310" s="5"/>
      <c r="ID310" s="5"/>
      <c r="IE310" s="5"/>
      <c r="IF310" s="5"/>
      <c r="IG310" s="5"/>
      <c r="IH310" s="5"/>
      <c r="II310" s="5"/>
    </row>
    <row r="311" spans="1:243" s="8" customFormat="1" ht="12.75">
      <c r="A311"/>
      <c r="B311"/>
      <c r="C311"/>
      <c r="D311"/>
      <c r="E311"/>
      <c r="F311"/>
      <c r="G311"/>
      <c r="H311"/>
      <c r="I311"/>
      <c r="J311" s="430"/>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s="2"/>
      <c r="CD311"/>
      <c r="CE311"/>
      <c r="CF311"/>
      <c r="CG311" s="3"/>
      <c r="CH311" s="3"/>
      <c r="CI311" s="4"/>
      <c r="CJ311"/>
      <c r="CK311"/>
      <c r="CL311"/>
      <c r="CM311"/>
      <c r="CN311"/>
      <c r="CO311"/>
      <c r="CP311"/>
      <c r="CQ311"/>
      <c r="CR311"/>
      <c r="CS311" s="5"/>
      <c r="CT311" s="5"/>
      <c r="CU311" s="5"/>
      <c r="CV311" s="5"/>
      <c r="CW311" s="5"/>
      <c r="CX311"/>
      <c r="CY311"/>
      <c r="CZ311" s="5"/>
      <c r="DA311" s="5"/>
      <c r="DB311" s="5"/>
      <c r="DC311" s="5"/>
      <c r="DD311" s="5"/>
      <c r="DE311" s="3"/>
      <c r="DF311" s="3"/>
      <c r="DG311" s="5"/>
      <c r="DH311" s="5"/>
      <c r="DI311" s="5"/>
      <c r="DJ311" s="5"/>
      <c r="DK311" s="5"/>
      <c r="DL311" s="5"/>
      <c r="DM311" s="5"/>
      <c r="DN311" s="5"/>
      <c r="DO311" s="5"/>
      <c r="DP311" s="5"/>
      <c r="DQ311" s="5"/>
      <c r="DR311" s="5"/>
      <c r="DS311" s="5"/>
      <c r="DT311" s="5"/>
      <c r="DU311" s="5"/>
      <c r="DV311" s="5"/>
      <c r="DW311" s="5"/>
      <c r="DX311" s="5"/>
      <c r="DY311" s="5"/>
      <c r="DZ311" s="5"/>
      <c r="EA311" s="5"/>
      <c r="EB311" s="5"/>
      <c r="EC311" s="5"/>
      <c r="ED311" s="5"/>
      <c r="EE311" s="5"/>
      <c r="EF311" s="5"/>
      <c r="EG311" s="6"/>
      <c r="EH311" s="6"/>
      <c r="EI311" s="5"/>
      <c r="EJ311" s="5"/>
      <c r="EK311" s="5"/>
      <c r="EL311" s="5"/>
      <c r="EM311" s="5"/>
      <c r="EN311" s="6"/>
      <c r="EO311" s="6"/>
      <c r="EP311" s="5"/>
      <c r="EQ311" s="5"/>
      <c r="ER311" s="5"/>
      <c r="ES311" s="5"/>
      <c r="ET311" s="5"/>
      <c r="EU311" s="6"/>
      <c r="EV311" s="6"/>
      <c r="EW311" s="5"/>
      <c r="EX311" s="5"/>
      <c r="EY311" s="5"/>
      <c r="EZ311" s="5"/>
      <c r="FA311" s="5"/>
      <c r="FB311" s="6"/>
      <c r="FC311" s="6"/>
      <c r="FD311" s="5"/>
      <c r="FE311" s="5"/>
      <c r="FF311" s="5"/>
      <c r="FG311" s="5"/>
      <c r="FH311" s="5"/>
      <c r="FI311" s="10"/>
      <c r="FJ311" s="10"/>
      <c r="FK311" s="10"/>
      <c r="FL311" s="10"/>
      <c r="FM311" s="10"/>
      <c r="FN311" s="10"/>
      <c r="FO311" s="10"/>
      <c r="FQ311" s="5"/>
      <c r="FR311" s="5"/>
      <c r="FS311" s="5"/>
      <c r="FT311" s="5"/>
      <c r="FU311" s="5"/>
      <c r="FW311" s="7"/>
      <c r="FX311" s="7"/>
      <c r="FY311" s="7"/>
      <c r="FZ311" s="7"/>
      <c r="GA311" s="7"/>
      <c r="GB311" s="7"/>
      <c r="GC311" s="7"/>
      <c r="GD311" s="7"/>
      <c r="GE311" s="7"/>
      <c r="GF311" s="7"/>
      <c r="GG311" s="7"/>
      <c r="GH311" s="7"/>
      <c r="GI311" s="7"/>
      <c r="GJ311" s="7"/>
      <c r="GK311" s="7"/>
      <c r="GL311" s="7"/>
      <c r="GM311" s="7"/>
      <c r="GN311" s="7"/>
      <c r="GO311" s="7"/>
      <c r="GP311" s="7"/>
      <c r="GQ311" s="7"/>
      <c r="GR311" s="7"/>
      <c r="GS311" s="7"/>
      <c r="GT311" s="7"/>
      <c r="GU311" s="7"/>
      <c r="GV311" s="7"/>
      <c r="GW311" s="7"/>
      <c r="GX311" s="7"/>
      <c r="GY311" s="7"/>
      <c r="GZ311" s="7"/>
      <c r="HA311" s="7"/>
      <c r="HB311" s="7"/>
      <c r="HC311" s="7"/>
      <c r="HD311" s="7"/>
      <c r="HE311" s="7"/>
      <c r="HF311" s="9"/>
      <c r="HG311" s="9"/>
      <c r="HH311" s="7"/>
      <c r="HI311" s="7"/>
      <c r="HJ311" s="7"/>
      <c r="HK311" s="7"/>
      <c r="HL311" s="7"/>
      <c r="HM311" s="9"/>
      <c r="HN311" s="9"/>
      <c r="HO311" s="7"/>
      <c r="HP311" s="7"/>
      <c r="HQ311" s="7"/>
      <c r="HR311" s="7"/>
      <c r="HS311" s="7"/>
      <c r="HU311" s="7"/>
      <c r="HV311" s="7"/>
      <c r="HW311" s="7"/>
      <c r="HX311" s="7"/>
      <c r="HY311" s="7"/>
      <c r="HZ311" s="7"/>
      <c r="IA311" s="7"/>
      <c r="IB311" s="10"/>
      <c r="IC311" s="5"/>
      <c r="ID311" s="5"/>
      <c r="IE311" s="5"/>
      <c r="IF311" s="5"/>
      <c r="IG311" s="5"/>
      <c r="IH311" s="5"/>
      <c r="II311" s="5"/>
    </row>
    <row r="312" spans="1:243" s="8" customFormat="1" ht="12.75">
      <c r="A312"/>
      <c r="B312"/>
      <c r="C312"/>
      <c r="D312"/>
      <c r="E312"/>
      <c r="F312"/>
      <c r="G312"/>
      <c r="H312"/>
      <c r="I312"/>
      <c r="J312" s="430"/>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s="2"/>
      <c r="CD312"/>
      <c r="CE312"/>
      <c r="CF312"/>
      <c r="CG312" s="3"/>
      <c r="CH312" s="3"/>
      <c r="CI312" s="4"/>
      <c r="CJ312"/>
      <c r="CK312"/>
      <c r="CL312"/>
      <c r="CM312"/>
      <c r="CN312"/>
      <c r="CO312"/>
      <c r="CP312"/>
      <c r="CQ312"/>
      <c r="CR312"/>
      <c r="CS312" s="5"/>
      <c r="CT312" s="5"/>
      <c r="CU312" s="5"/>
      <c r="CV312" s="5"/>
      <c r="CW312" s="5"/>
      <c r="CX312"/>
      <c r="CY312"/>
      <c r="CZ312" s="5"/>
      <c r="DA312" s="5"/>
      <c r="DB312" s="5"/>
      <c r="DC312" s="5"/>
      <c r="DD312" s="5"/>
      <c r="DE312" s="3"/>
      <c r="DF312" s="3"/>
      <c r="DG312" s="5"/>
      <c r="DH312" s="5"/>
      <c r="DI312" s="5"/>
      <c r="DJ312" s="5"/>
      <c r="DK312" s="5"/>
      <c r="DL312" s="5"/>
      <c r="DM312" s="5"/>
      <c r="DN312" s="5"/>
      <c r="DO312" s="5"/>
      <c r="DP312" s="5"/>
      <c r="DQ312" s="5"/>
      <c r="DR312" s="5"/>
      <c r="DS312" s="5"/>
      <c r="DT312" s="5"/>
      <c r="DU312" s="5"/>
      <c r="DV312" s="5"/>
      <c r="DW312" s="5"/>
      <c r="DX312" s="5"/>
      <c r="DY312" s="5"/>
      <c r="DZ312" s="5"/>
      <c r="EA312" s="5"/>
      <c r="EB312" s="5"/>
      <c r="EC312" s="5"/>
      <c r="ED312" s="5"/>
      <c r="EE312" s="5"/>
      <c r="EF312" s="5"/>
      <c r="EG312" s="6"/>
      <c r="EH312" s="6"/>
      <c r="EI312" s="5"/>
      <c r="EJ312" s="5"/>
      <c r="EK312" s="5"/>
      <c r="EL312" s="5"/>
      <c r="EM312" s="5"/>
      <c r="EN312" s="6"/>
      <c r="EO312" s="6"/>
      <c r="EP312" s="5"/>
      <c r="EQ312" s="5"/>
      <c r="ER312" s="5"/>
      <c r="ES312" s="5"/>
      <c r="ET312" s="5"/>
      <c r="EU312" s="6"/>
      <c r="EV312" s="6"/>
      <c r="EW312" s="5"/>
      <c r="EX312" s="5"/>
      <c r="EY312" s="5"/>
      <c r="EZ312" s="5"/>
      <c r="FA312" s="5"/>
      <c r="FB312" s="6"/>
      <c r="FC312" s="6"/>
      <c r="FD312" s="5"/>
      <c r="FE312" s="5"/>
      <c r="FF312" s="5"/>
      <c r="FG312" s="5"/>
      <c r="FH312" s="5"/>
      <c r="FI312" s="10"/>
      <c r="FJ312" s="10"/>
      <c r="FK312" s="10"/>
      <c r="FL312" s="10"/>
      <c r="FM312" s="10"/>
      <c r="FN312" s="10"/>
      <c r="FO312" s="10"/>
      <c r="FQ312" s="5"/>
      <c r="FR312" s="5"/>
      <c r="FS312" s="5"/>
      <c r="FT312" s="5"/>
      <c r="FU312" s="5"/>
      <c r="FW312" s="7"/>
      <c r="FX312" s="7"/>
      <c r="FY312" s="7"/>
      <c r="FZ312" s="7"/>
      <c r="GA312" s="7"/>
      <c r="GB312" s="7"/>
      <c r="GC312" s="7"/>
      <c r="GD312" s="7"/>
      <c r="GE312" s="7"/>
      <c r="GF312" s="7"/>
      <c r="GG312" s="7"/>
      <c r="GH312" s="7"/>
      <c r="GI312" s="7"/>
      <c r="GJ312" s="7"/>
      <c r="GK312" s="7"/>
      <c r="GL312" s="7"/>
      <c r="GM312" s="7"/>
      <c r="GN312" s="7"/>
      <c r="GO312" s="7"/>
      <c r="GP312" s="7"/>
      <c r="GQ312" s="7"/>
      <c r="GR312" s="7"/>
      <c r="GS312" s="7"/>
      <c r="GT312" s="7"/>
      <c r="GU312" s="7"/>
      <c r="GV312" s="7"/>
      <c r="GW312" s="7"/>
      <c r="GX312" s="7"/>
      <c r="GY312" s="7"/>
      <c r="GZ312" s="7"/>
      <c r="HA312" s="7"/>
      <c r="HB312" s="7"/>
      <c r="HC312" s="7"/>
      <c r="HD312" s="7"/>
      <c r="HE312" s="7"/>
      <c r="HF312" s="9"/>
      <c r="HG312" s="9"/>
      <c r="HH312" s="7"/>
      <c r="HI312" s="7"/>
      <c r="HJ312" s="7"/>
      <c r="HK312" s="7"/>
      <c r="HL312" s="7"/>
      <c r="HM312" s="9"/>
      <c r="HN312" s="9"/>
      <c r="HO312" s="7"/>
      <c r="HP312" s="7"/>
      <c r="HQ312" s="7"/>
      <c r="HR312" s="7"/>
      <c r="HS312" s="7"/>
      <c r="HU312" s="7"/>
      <c r="HV312" s="7"/>
      <c r="HW312" s="7"/>
      <c r="HX312" s="7"/>
      <c r="HY312" s="7"/>
      <c r="HZ312" s="7"/>
      <c r="IA312" s="7"/>
      <c r="IB312" s="10"/>
      <c r="IC312" s="5"/>
      <c r="ID312" s="5"/>
      <c r="IE312" s="5"/>
      <c r="IF312" s="5"/>
      <c r="IG312" s="5"/>
      <c r="IH312" s="5"/>
      <c r="II312" s="5"/>
    </row>
    <row r="313" spans="1:243" s="8" customFormat="1" ht="12.75">
      <c r="A313"/>
      <c r="B313"/>
      <c r="C313"/>
      <c r="D313"/>
      <c r="E313"/>
      <c r="F313"/>
      <c r="G313"/>
      <c r="H313"/>
      <c r="I313"/>
      <c r="J313" s="430"/>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s="2"/>
      <c r="CD313"/>
      <c r="CE313"/>
      <c r="CF313"/>
      <c r="CG313" s="3"/>
      <c r="CH313" s="3"/>
      <c r="CI313" s="4"/>
      <c r="CJ313"/>
      <c r="CK313"/>
      <c r="CL313"/>
      <c r="CM313"/>
      <c r="CN313"/>
      <c r="CO313"/>
      <c r="CP313"/>
      <c r="CQ313"/>
      <c r="CR313"/>
      <c r="CS313" s="5"/>
      <c r="CT313" s="5"/>
      <c r="CU313" s="5"/>
      <c r="CV313" s="5"/>
      <c r="CW313" s="5"/>
      <c r="CX313"/>
      <c r="CY313"/>
      <c r="CZ313" s="5"/>
      <c r="DA313" s="5"/>
      <c r="DB313" s="5"/>
      <c r="DC313" s="5"/>
      <c r="DD313" s="5"/>
      <c r="DE313" s="3"/>
      <c r="DF313" s="3"/>
      <c r="DG313" s="5"/>
      <c r="DH313" s="5"/>
      <c r="DI313" s="5"/>
      <c r="DJ313" s="5"/>
      <c r="DK313" s="5"/>
      <c r="DL313" s="5"/>
      <c r="DM313" s="5"/>
      <c r="DN313" s="5"/>
      <c r="DO313" s="5"/>
      <c r="DP313" s="5"/>
      <c r="DQ313" s="5"/>
      <c r="DR313" s="5"/>
      <c r="DS313" s="5"/>
      <c r="DT313" s="5"/>
      <c r="DU313" s="5"/>
      <c r="DV313" s="5"/>
      <c r="DW313" s="5"/>
      <c r="DX313" s="5"/>
      <c r="DY313" s="5"/>
      <c r="DZ313" s="5"/>
      <c r="EA313" s="5"/>
      <c r="EB313" s="5"/>
      <c r="EC313" s="5"/>
      <c r="ED313" s="5"/>
      <c r="EE313" s="5"/>
      <c r="EF313" s="5"/>
      <c r="EG313" s="6"/>
      <c r="EH313" s="6"/>
      <c r="EI313" s="5"/>
      <c r="EJ313" s="5"/>
      <c r="EK313" s="5"/>
      <c r="EL313" s="5"/>
      <c r="EM313" s="5"/>
      <c r="EN313" s="6"/>
      <c r="EO313" s="6"/>
      <c r="EP313" s="5"/>
      <c r="EQ313" s="5"/>
      <c r="ER313" s="5"/>
      <c r="ES313" s="5"/>
      <c r="ET313" s="5"/>
      <c r="EU313" s="6"/>
      <c r="EV313" s="6"/>
      <c r="EW313" s="5"/>
      <c r="EX313" s="5"/>
      <c r="EY313" s="5"/>
      <c r="EZ313" s="5"/>
      <c r="FA313" s="5"/>
      <c r="FB313" s="6"/>
      <c r="FC313" s="6"/>
      <c r="FD313" s="5"/>
      <c r="FE313" s="5"/>
      <c r="FF313" s="5"/>
      <c r="FG313" s="5"/>
      <c r="FH313" s="5"/>
      <c r="FI313" s="10"/>
      <c r="FJ313" s="10"/>
      <c r="FK313" s="10"/>
      <c r="FL313" s="10"/>
      <c r="FM313" s="10"/>
      <c r="FN313" s="10"/>
      <c r="FO313" s="10"/>
      <c r="FQ313" s="5"/>
      <c r="FR313" s="5"/>
      <c r="FS313" s="5"/>
      <c r="FT313" s="5"/>
      <c r="FU313" s="5"/>
      <c r="FW313" s="7"/>
      <c r="FX313" s="7"/>
      <c r="FY313" s="7"/>
      <c r="FZ313" s="7"/>
      <c r="GA313" s="7"/>
      <c r="GB313" s="7"/>
      <c r="GC313" s="7"/>
      <c r="GD313" s="7"/>
      <c r="GE313" s="7"/>
      <c r="GF313" s="7"/>
      <c r="GG313" s="7"/>
      <c r="GH313" s="7"/>
      <c r="GI313" s="7"/>
      <c r="GJ313" s="7"/>
      <c r="GK313" s="7"/>
      <c r="GL313" s="7"/>
      <c r="GM313" s="7"/>
      <c r="GN313" s="7"/>
      <c r="GO313" s="7"/>
      <c r="GP313" s="7"/>
      <c r="GQ313" s="7"/>
      <c r="GR313" s="7"/>
      <c r="GS313" s="7"/>
      <c r="GT313" s="7"/>
      <c r="GU313" s="7"/>
      <c r="GV313" s="7"/>
      <c r="GW313" s="7"/>
      <c r="GX313" s="7"/>
      <c r="GY313" s="7"/>
      <c r="GZ313" s="7"/>
      <c r="HA313" s="7"/>
      <c r="HB313" s="7"/>
      <c r="HC313" s="7"/>
      <c r="HD313" s="7"/>
      <c r="HE313" s="7"/>
      <c r="HF313" s="9"/>
      <c r="HG313" s="9"/>
      <c r="HH313" s="7"/>
      <c r="HI313" s="7"/>
      <c r="HJ313" s="7"/>
      <c r="HK313" s="7"/>
      <c r="HL313" s="7"/>
      <c r="HM313" s="9"/>
      <c r="HN313" s="9"/>
      <c r="HO313" s="7"/>
      <c r="HP313" s="7"/>
      <c r="HQ313" s="7"/>
      <c r="HR313" s="7"/>
      <c r="HS313" s="7"/>
      <c r="HU313" s="7"/>
      <c r="HV313" s="7"/>
      <c r="HW313" s="7"/>
      <c r="HX313" s="7"/>
      <c r="HY313" s="7"/>
      <c r="HZ313" s="7"/>
      <c r="IA313" s="7"/>
      <c r="IB313" s="10"/>
      <c r="IC313" s="5"/>
      <c r="ID313" s="5"/>
      <c r="IE313" s="5"/>
      <c r="IF313" s="5"/>
      <c r="IG313" s="5"/>
      <c r="IH313" s="5"/>
      <c r="II313" s="5"/>
    </row>
    <row r="314" spans="1:243" s="8" customFormat="1" ht="12.75">
      <c r="A314"/>
      <c r="B314"/>
      <c r="C314"/>
      <c r="D314"/>
      <c r="E314"/>
      <c r="F314"/>
      <c r="G314"/>
      <c r="H314"/>
      <c r="I314"/>
      <c r="J314" s="430"/>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s="2"/>
      <c r="CD314"/>
      <c r="CE314"/>
      <c r="CF314"/>
      <c r="CG314" s="3"/>
      <c r="CH314" s="3"/>
      <c r="CI314" s="4"/>
      <c r="CJ314"/>
      <c r="CK314"/>
      <c r="CL314"/>
      <c r="CM314"/>
      <c r="CN314"/>
      <c r="CO314"/>
      <c r="CP314"/>
      <c r="CQ314"/>
      <c r="CR314"/>
      <c r="CS314" s="5"/>
      <c r="CT314" s="5"/>
      <c r="CU314" s="5"/>
      <c r="CV314" s="5"/>
      <c r="CW314" s="5"/>
      <c r="CX314"/>
      <c r="CY314"/>
      <c r="CZ314" s="5"/>
      <c r="DA314" s="5"/>
      <c r="DB314" s="5"/>
      <c r="DC314" s="5"/>
      <c r="DD314" s="5"/>
      <c r="DE314" s="3"/>
      <c r="DF314" s="3"/>
      <c r="DG314" s="5"/>
      <c r="DH314" s="5"/>
      <c r="DI314" s="5"/>
      <c r="DJ314" s="5"/>
      <c r="DK314" s="5"/>
      <c r="DL314" s="5"/>
      <c r="DM314" s="5"/>
      <c r="DN314" s="5"/>
      <c r="DO314" s="5"/>
      <c r="DP314" s="5"/>
      <c r="DQ314" s="5"/>
      <c r="DR314" s="5"/>
      <c r="DS314" s="5"/>
      <c r="DT314" s="5"/>
      <c r="DU314" s="5"/>
      <c r="DV314" s="5"/>
      <c r="DW314" s="5"/>
      <c r="DX314" s="5"/>
      <c r="DY314" s="5"/>
      <c r="DZ314" s="5"/>
      <c r="EA314" s="5"/>
      <c r="EB314" s="5"/>
      <c r="EC314" s="5"/>
      <c r="ED314" s="5"/>
      <c r="EE314" s="5"/>
      <c r="EF314" s="5"/>
      <c r="EG314" s="6"/>
      <c r="EH314" s="6"/>
      <c r="EI314" s="5"/>
      <c r="EJ314" s="5"/>
      <c r="EK314" s="5"/>
      <c r="EL314" s="5"/>
      <c r="EM314" s="5"/>
      <c r="EN314" s="6"/>
      <c r="EO314" s="6"/>
      <c r="EP314" s="5"/>
      <c r="EQ314" s="5"/>
      <c r="ER314" s="5"/>
      <c r="ES314" s="5"/>
      <c r="ET314" s="5"/>
      <c r="EU314" s="6"/>
      <c r="EV314" s="6"/>
      <c r="EW314" s="5"/>
      <c r="EX314" s="5"/>
      <c r="EY314" s="5"/>
      <c r="EZ314" s="5"/>
      <c r="FA314" s="5"/>
      <c r="FB314" s="6"/>
      <c r="FC314" s="6"/>
      <c r="FD314" s="5"/>
      <c r="FE314" s="5"/>
      <c r="FF314" s="5"/>
      <c r="FG314" s="5"/>
      <c r="FH314" s="5"/>
      <c r="FI314" s="10"/>
      <c r="FJ314" s="10"/>
      <c r="FK314" s="10"/>
      <c r="FL314" s="10"/>
      <c r="FM314" s="10"/>
      <c r="FN314" s="10"/>
      <c r="FO314" s="10"/>
      <c r="FQ314" s="5"/>
      <c r="FR314" s="5"/>
      <c r="FS314" s="5"/>
      <c r="FT314" s="5"/>
      <c r="FU314" s="5"/>
      <c r="FW314" s="7"/>
      <c r="FX314" s="7"/>
      <c r="FY314" s="7"/>
      <c r="FZ314" s="7"/>
      <c r="GA314" s="7"/>
      <c r="GB314" s="7"/>
      <c r="GC314" s="7"/>
      <c r="GD314" s="7"/>
      <c r="GE314" s="7"/>
      <c r="GF314" s="7"/>
      <c r="GG314" s="7"/>
      <c r="GH314" s="7"/>
      <c r="GI314" s="7"/>
      <c r="GJ314" s="7"/>
      <c r="GK314" s="7"/>
      <c r="GL314" s="7"/>
      <c r="GM314" s="7"/>
      <c r="GN314" s="7"/>
      <c r="GO314" s="7"/>
      <c r="GP314" s="7"/>
      <c r="GQ314" s="7"/>
      <c r="GR314" s="7"/>
      <c r="GS314" s="7"/>
      <c r="GT314" s="7"/>
      <c r="GU314" s="7"/>
      <c r="GV314" s="7"/>
      <c r="GW314" s="7"/>
      <c r="GX314" s="7"/>
      <c r="GY314" s="7"/>
      <c r="GZ314" s="7"/>
      <c r="HA314" s="7"/>
      <c r="HB314" s="7"/>
      <c r="HC314" s="7"/>
      <c r="HD314" s="7"/>
      <c r="HE314" s="7"/>
      <c r="HF314" s="9"/>
      <c r="HG314" s="9"/>
      <c r="HH314" s="7"/>
      <c r="HI314" s="7"/>
      <c r="HJ314" s="7"/>
      <c r="HK314" s="7"/>
      <c r="HL314" s="7"/>
      <c r="HM314" s="9"/>
      <c r="HN314" s="9"/>
      <c r="HO314" s="7"/>
      <c r="HP314" s="7"/>
      <c r="HQ314" s="7"/>
      <c r="HR314" s="7"/>
      <c r="HS314" s="7"/>
      <c r="HU314" s="7"/>
      <c r="HV314" s="7"/>
      <c r="HW314" s="7"/>
      <c r="HX314" s="7"/>
      <c r="HY314" s="7"/>
      <c r="HZ314" s="7"/>
      <c r="IA314" s="7"/>
      <c r="IB314" s="10"/>
      <c r="IC314" s="5"/>
      <c r="ID314" s="5"/>
      <c r="IE314" s="5"/>
      <c r="IF314" s="5"/>
      <c r="IG314" s="5"/>
      <c r="IH314" s="5"/>
      <c r="II314" s="5"/>
    </row>
    <row r="315" spans="1:243" s="8" customFormat="1" ht="12.75">
      <c r="A315"/>
      <c r="B315"/>
      <c r="C315"/>
      <c r="D315"/>
      <c r="E315"/>
      <c r="F315"/>
      <c r="G315"/>
      <c r="H315"/>
      <c r="I315"/>
      <c r="J315" s="430"/>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s="2"/>
      <c r="CD315"/>
      <c r="CE315"/>
      <c r="CF315"/>
      <c r="CG315" s="3"/>
      <c r="CH315" s="3"/>
      <c r="CI315" s="4"/>
      <c r="CJ315"/>
      <c r="CK315"/>
      <c r="CL315"/>
      <c r="CM315"/>
      <c r="CN315"/>
      <c r="CO315"/>
      <c r="CP315"/>
      <c r="CQ315"/>
      <c r="CR315"/>
      <c r="CS315" s="5"/>
      <c r="CT315" s="5"/>
      <c r="CU315" s="5"/>
      <c r="CV315" s="5"/>
      <c r="CW315" s="5"/>
      <c r="CX315"/>
      <c r="CY315"/>
      <c r="CZ315" s="5"/>
      <c r="DA315" s="5"/>
      <c r="DB315" s="5"/>
      <c r="DC315" s="5"/>
      <c r="DD315" s="5"/>
      <c r="DE315" s="3"/>
      <c r="DF315" s="3"/>
      <c r="DG315" s="5"/>
      <c r="DH315" s="5"/>
      <c r="DI315" s="5"/>
      <c r="DJ315" s="5"/>
      <c r="DK315" s="5"/>
      <c r="DL315" s="5"/>
      <c r="DM315" s="5"/>
      <c r="DN315" s="5"/>
      <c r="DO315" s="5"/>
      <c r="DP315" s="5"/>
      <c r="DQ315" s="5"/>
      <c r="DR315" s="5"/>
      <c r="DS315" s="5"/>
      <c r="DT315" s="5"/>
      <c r="DU315" s="5"/>
      <c r="DV315" s="5"/>
      <c r="DW315" s="5"/>
      <c r="DX315" s="5"/>
      <c r="DY315" s="5"/>
      <c r="DZ315" s="5"/>
      <c r="EA315" s="5"/>
      <c r="EB315" s="5"/>
      <c r="EC315" s="5"/>
      <c r="ED315" s="5"/>
      <c r="EE315" s="5"/>
      <c r="EF315" s="5"/>
      <c r="EG315" s="6"/>
      <c r="EH315" s="6"/>
      <c r="EI315" s="5"/>
      <c r="EJ315" s="5"/>
      <c r="EK315" s="5"/>
      <c r="EL315" s="5"/>
      <c r="EM315" s="5"/>
      <c r="EN315" s="6"/>
      <c r="EO315" s="6"/>
      <c r="EP315" s="5"/>
      <c r="EQ315" s="5"/>
      <c r="ER315" s="5"/>
      <c r="ES315" s="5"/>
      <c r="ET315" s="5"/>
      <c r="EU315" s="6"/>
      <c r="EV315" s="6"/>
      <c r="EW315" s="5"/>
      <c r="EX315" s="5"/>
      <c r="EY315" s="5"/>
      <c r="EZ315" s="5"/>
      <c r="FA315" s="5"/>
      <c r="FB315" s="6"/>
      <c r="FC315" s="6"/>
      <c r="FD315" s="5"/>
      <c r="FE315" s="5"/>
      <c r="FF315" s="5"/>
      <c r="FG315" s="5"/>
      <c r="FH315" s="5"/>
      <c r="FI315" s="10"/>
      <c r="FJ315" s="10"/>
      <c r="FK315" s="10"/>
      <c r="FL315" s="10"/>
      <c r="FM315" s="10"/>
      <c r="FN315" s="10"/>
      <c r="FO315" s="10"/>
      <c r="FQ315" s="5"/>
      <c r="FR315" s="5"/>
      <c r="FS315" s="5"/>
      <c r="FT315" s="5"/>
      <c r="FU315" s="5"/>
      <c r="FW315" s="7"/>
      <c r="FX315" s="7"/>
      <c r="FY315" s="7"/>
      <c r="FZ315" s="7"/>
      <c r="GA315" s="7"/>
      <c r="GB315" s="7"/>
      <c r="GC315" s="7"/>
      <c r="GD315" s="7"/>
      <c r="GE315" s="7"/>
      <c r="GF315" s="7"/>
      <c r="GG315" s="7"/>
      <c r="GH315" s="7"/>
      <c r="GI315" s="7"/>
      <c r="GJ315" s="7"/>
      <c r="GK315" s="7"/>
      <c r="GL315" s="7"/>
      <c r="GM315" s="7"/>
      <c r="GN315" s="7"/>
      <c r="GO315" s="7"/>
      <c r="GP315" s="7"/>
      <c r="GQ315" s="7"/>
      <c r="GR315" s="7"/>
      <c r="GS315" s="7"/>
      <c r="GT315" s="7"/>
      <c r="GU315" s="7"/>
      <c r="GV315" s="7"/>
      <c r="GW315" s="7"/>
      <c r="GX315" s="7"/>
      <c r="GY315" s="7"/>
      <c r="GZ315" s="7"/>
      <c r="HA315" s="7"/>
      <c r="HB315" s="7"/>
      <c r="HC315" s="7"/>
      <c r="HD315" s="7"/>
      <c r="HE315" s="7"/>
      <c r="HF315" s="9"/>
      <c r="HG315" s="9"/>
      <c r="HH315" s="7"/>
      <c r="HI315" s="7"/>
      <c r="HJ315" s="7"/>
      <c r="HK315" s="7"/>
      <c r="HL315" s="7"/>
      <c r="HM315" s="9"/>
      <c r="HN315" s="9"/>
      <c r="HO315" s="7"/>
      <c r="HP315" s="7"/>
      <c r="HQ315" s="7"/>
      <c r="HR315" s="7"/>
      <c r="HS315" s="7"/>
      <c r="HU315" s="7"/>
      <c r="HV315" s="7"/>
      <c r="HW315" s="7"/>
      <c r="HX315" s="7"/>
      <c r="HY315" s="7"/>
      <c r="HZ315" s="7"/>
      <c r="IA315" s="7"/>
      <c r="IB315" s="10"/>
      <c r="IC315" s="5"/>
      <c r="ID315" s="5"/>
      <c r="IE315" s="5"/>
      <c r="IF315" s="5"/>
      <c r="IG315" s="5"/>
      <c r="IH315" s="5"/>
      <c r="II315" s="5"/>
    </row>
  </sheetData>
  <autoFilter ref="A4:II160"/>
  <mergeCells count="308">
    <mergeCell ref="HN175:HP175"/>
    <mergeCell ref="HN176:HP176"/>
    <mergeCell ref="HN177:HP177"/>
    <mergeCell ref="HM167:HS167"/>
    <mergeCell ref="HN168:HP168"/>
    <mergeCell ref="HN169:HP169"/>
    <mergeCell ref="HN172:HP172"/>
    <mergeCell ref="HN173:HP173"/>
    <mergeCell ref="HN174:HP174"/>
    <mergeCell ref="FX177:FZ177"/>
    <mergeCell ref="GE177:GG177"/>
    <mergeCell ref="GL177:GN177"/>
    <mergeCell ref="GS177:GU177"/>
    <mergeCell ref="GZ177:HB177"/>
    <mergeCell ref="HG177:HI177"/>
    <mergeCell ref="DM177:DO177"/>
    <mergeCell ref="EH177:EJ177"/>
    <mergeCell ref="EO177:EQ177"/>
    <mergeCell ref="EV177:EX177"/>
    <mergeCell ref="FC177:FE177"/>
    <mergeCell ref="FJ177:FL177"/>
    <mergeCell ref="BO177:BQ177"/>
    <mergeCell ref="BV177:BX177"/>
    <mergeCell ref="CJ177:CL177"/>
    <mergeCell ref="CQ177:CS177"/>
    <mergeCell ref="CX177:CZ177"/>
    <mergeCell ref="DE177:DG177"/>
    <mergeCell ref="HG176:HI176"/>
    <mergeCell ref="D177:F177"/>
    <mergeCell ref="K177:M177"/>
    <mergeCell ref="R177:T177"/>
    <mergeCell ref="Y177:AA177"/>
    <mergeCell ref="AF177:AH177"/>
    <mergeCell ref="AM177:AO177"/>
    <mergeCell ref="AT177:AV177"/>
    <mergeCell ref="BA177:BC177"/>
    <mergeCell ref="BH177:BJ177"/>
    <mergeCell ref="FJ176:FL176"/>
    <mergeCell ref="FX176:FZ176"/>
    <mergeCell ref="GE176:GG176"/>
    <mergeCell ref="GL176:GN176"/>
    <mergeCell ref="GS176:GU176"/>
    <mergeCell ref="GZ176:HB176"/>
    <mergeCell ref="DE176:DG176"/>
    <mergeCell ref="DM176:DO176"/>
    <mergeCell ref="EH176:EJ176"/>
    <mergeCell ref="EO176:EQ176"/>
    <mergeCell ref="EV176:EX176"/>
    <mergeCell ref="FC176:FE176"/>
    <mergeCell ref="BH176:BJ176"/>
    <mergeCell ref="BO176:BQ176"/>
    <mergeCell ref="BV176:BX176"/>
    <mergeCell ref="CJ176:CL176"/>
    <mergeCell ref="CQ176:CS176"/>
    <mergeCell ref="CX176:CZ176"/>
    <mergeCell ref="GZ175:HB175"/>
    <mergeCell ref="HG175:HI175"/>
    <mergeCell ref="D176:F176"/>
    <mergeCell ref="K176:M176"/>
    <mergeCell ref="R176:T176"/>
    <mergeCell ref="Y176:AA176"/>
    <mergeCell ref="AF176:AH176"/>
    <mergeCell ref="AM176:AO176"/>
    <mergeCell ref="AT176:AV176"/>
    <mergeCell ref="BA176:BC176"/>
    <mergeCell ref="FC175:FE175"/>
    <mergeCell ref="FJ175:FL175"/>
    <mergeCell ref="FX175:FZ175"/>
    <mergeCell ref="GE175:GG175"/>
    <mergeCell ref="GL175:GN175"/>
    <mergeCell ref="GS175:GU175"/>
    <mergeCell ref="CX175:CZ175"/>
    <mergeCell ref="DE175:DG175"/>
    <mergeCell ref="DM175:DO175"/>
    <mergeCell ref="EH175:EJ175"/>
    <mergeCell ref="EO175:EQ175"/>
    <mergeCell ref="EV175:EX175"/>
    <mergeCell ref="BA175:BC175"/>
    <mergeCell ref="BH175:BJ175"/>
    <mergeCell ref="BO175:BQ175"/>
    <mergeCell ref="BV175:BX175"/>
    <mergeCell ref="CJ175:CL175"/>
    <mergeCell ref="CQ175:CS175"/>
    <mergeCell ref="GS174:GU174"/>
    <mergeCell ref="GZ174:HB174"/>
    <mergeCell ref="HG174:HI174"/>
    <mergeCell ref="D175:F175"/>
    <mergeCell ref="K175:M175"/>
    <mergeCell ref="R175:T175"/>
    <mergeCell ref="Y175:AA175"/>
    <mergeCell ref="AF175:AH175"/>
    <mergeCell ref="AM175:AO175"/>
    <mergeCell ref="AT175:AV175"/>
    <mergeCell ref="EV174:EX174"/>
    <mergeCell ref="FC174:FE174"/>
    <mergeCell ref="FJ174:FL174"/>
    <mergeCell ref="FX174:FZ174"/>
    <mergeCell ref="GE174:GG174"/>
    <mergeCell ref="GL174:GN174"/>
    <mergeCell ref="CQ174:CS174"/>
    <mergeCell ref="CX174:CZ174"/>
    <mergeCell ref="DE174:DG174"/>
    <mergeCell ref="DM174:DO174"/>
    <mergeCell ref="EH174:EJ174"/>
    <mergeCell ref="EO174:EQ174"/>
    <mergeCell ref="AT174:AV174"/>
    <mergeCell ref="BA174:BC174"/>
    <mergeCell ref="BH174:BJ174"/>
    <mergeCell ref="BO174:BQ174"/>
    <mergeCell ref="BV174:BX174"/>
    <mergeCell ref="CJ174:CL174"/>
    <mergeCell ref="GS173:GU173"/>
    <mergeCell ref="GZ173:HB173"/>
    <mergeCell ref="HG173:HI173"/>
    <mergeCell ref="A174:B174"/>
    <mergeCell ref="D174:F174"/>
    <mergeCell ref="K174:M174"/>
    <mergeCell ref="R174:T174"/>
    <mergeCell ref="Y174:AA174"/>
    <mergeCell ref="AF174:AH174"/>
    <mergeCell ref="AM174:AO174"/>
    <mergeCell ref="EV173:EX173"/>
    <mergeCell ref="FC173:FE173"/>
    <mergeCell ref="FJ173:FL173"/>
    <mergeCell ref="FX173:FZ173"/>
    <mergeCell ref="GE173:GG173"/>
    <mergeCell ref="GL173:GN173"/>
    <mergeCell ref="CQ173:CS173"/>
    <mergeCell ref="CX173:CZ173"/>
    <mergeCell ref="DE173:DG173"/>
    <mergeCell ref="DM173:DO173"/>
    <mergeCell ref="EH173:EJ173"/>
    <mergeCell ref="EO173:EQ173"/>
    <mergeCell ref="AT173:AV173"/>
    <mergeCell ref="BA173:BC173"/>
    <mergeCell ref="BH173:BJ173"/>
    <mergeCell ref="BO173:BQ173"/>
    <mergeCell ref="BV173:BX173"/>
    <mergeCell ref="CJ173:CL173"/>
    <mergeCell ref="D173:F173"/>
    <mergeCell ref="K173:M173"/>
    <mergeCell ref="R173:T173"/>
    <mergeCell ref="Y173:AA173"/>
    <mergeCell ref="AF173:AH173"/>
    <mergeCell ref="AM173:AO173"/>
    <mergeCell ref="FX172:FZ172"/>
    <mergeCell ref="GE172:GG172"/>
    <mergeCell ref="GL172:GN172"/>
    <mergeCell ref="GS172:GU172"/>
    <mergeCell ref="GZ172:HB172"/>
    <mergeCell ref="HG172:HI172"/>
    <mergeCell ref="DM172:DO172"/>
    <mergeCell ref="EH172:EJ172"/>
    <mergeCell ref="EO172:EQ172"/>
    <mergeCell ref="EV172:EX172"/>
    <mergeCell ref="FC172:FE172"/>
    <mergeCell ref="FJ172:FL172"/>
    <mergeCell ref="BO172:BQ172"/>
    <mergeCell ref="BV172:BX172"/>
    <mergeCell ref="CJ172:CL172"/>
    <mergeCell ref="CQ172:CS172"/>
    <mergeCell ref="CX172:CZ172"/>
    <mergeCell ref="DE172:DG172"/>
    <mergeCell ref="HU169:HV169"/>
    <mergeCell ref="D172:F172"/>
    <mergeCell ref="K172:M172"/>
    <mergeCell ref="R172:T172"/>
    <mergeCell ref="Y172:AA172"/>
    <mergeCell ref="AF172:AH172"/>
    <mergeCell ref="AM172:AO172"/>
    <mergeCell ref="AT172:AV172"/>
    <mergeCell ref="BA172:BC172"/>
    <mergeCell ref="BH172:BJ172"/>
    <mergeCell ref="FX169:FZ169"/>
    <mergeCell ref="GE169:GG169"/>
    <mergeCell ref="GL169:GN169"/>
    <mergeCell ref="GS169:GU169"/>
    <mergeCell ref="GZ169:HB169"/>
    <mergeCell ref="HG169:HI169"/>
    <mergeCell ref="DM169:DO169"/>
    <mergeCell ref="EH169:EJ169"/>
    <mergeCell ref="EO169:EQ169"/>
    <mergeCell ref="EV169:EX169"/>
    <mergeCell ref="FC169:FE169"/>
    <mergeCell ref="FJ169:FL169"/>
    <mergeCell ref="BO169:BQ169"/>
    <mergeCell ref="BV169:BX169"/>
    <mergeCell ref="CJ169:CL169"/>
    <mergeCell ref="CQ169:CS169"/>
    <mergeCell ref="CX169:CZ169"/>
    <mergeCell ref="DE169:DG169"/>
    <mergeCell ref="HG168:HI168"/>
    <mergeCell ref="D169:F169"/>
    <mergeCell ref="K169:M169"/>
    <mergeCell ref="R169:T169"/>
    <mergeCell ref="Y169:AA169"/>
    <mergeCell ref="AF169:AH169"/>
    <mergeCell ref="AM169:AO169"/>
    <mergeCell ref="AT169:AV169"/>
    <mergeCell ref="BA169:BC169"/>
    <mergeCell ref="BH169:BJ169"/>
    <mergeCell ref="FJ168:FL168"/>
    <mergeCell ref="FX168:FZ168"/>
    <mergeCell ref="GE168:GG168"/>
    <mergeCell ref="GL168:GN168"/>
    <mergeCell ref="GS168:GU168"/>
    <mergeCell ref="GZ168:HB168"/>
    <mergeCell ref="DE168:DG168"/>
    <mergeCell ref="DM168:DO168"/>
    <mergeCell ref="EH168:EJ168"/>
    <mergeCell ref="EO168:EQ168"/>
    <mergeCell ref="EV168:EX168"/>
    <mergeCell ref="FC168:FE168"/>
    <mergeCell ref="BH168:BJ168"/>
    <mergeCell ref="BO168:BQ168"/>
    <mergeCell ref="BV168:BX168"/>
    <mergeCell ref="CJ168:CL168"/>
    <mergeCell ref="CQ168:CS168"/>
    <mergeCell ref="CX168:CZ168"/>
    <mergeCell ref="GY167:HE167"/>
    <mergeCell ref="HF167:HL167"/>
    <mergeCell ref="D168:F168"/>
    <mergeCell ref="K168:M168"/>
    <mergeCell ref="R168:T168"/>
    <mergeCell ref="Y168:AA168"/>
    <mergeCell ref="AF168:AH168"/>
    <mergeCell ref="AM168:AO168"/>
    <mergeCell ref="AT168:AV168"/>
    <mergeCell ref="BA168:BC168"/>
    <mergeCell ref="FI167:FO167"/>
    <mergeCell ref="FQ167:FR167"/>
    <mergeCell ref="FW167:GC167"/>
    <mergeCell ref="GD167:GJ167"/>
    <mergeCell ref="GK167:GQ167"/>
    <mergeCell ref="GR167:GX167"/>
    <mergeCell ref="DZ166:EF166"/>
    <mergeCell ref="EG166:EM166"/>
    <mergeCell ref="EN166:ET166"/>
    <mergeCell ref="EU166:FA166"/>
    <mergeCell ref="FB166:FH166"/>
    <mergeCell ref="A167:B167"/>
    <mergeCell ref="CD167:CE167"/>
    <mergeCell ref="DM167:DO167"/>
    <mergeCell ref="CJ166:CP166"/>
    <mergeCell ref="CQ166:CW166"/>
    <mergeCell ref="CX166:DD166"/>
    <mergeCell ref="DE166:DJ166"/>
    <mergeCell ref="DL166:DR166"/>
    <mergeCell ref="DS166:DY166"/>
    <mergeCell ref="AT166:AZ166"/>
    <mergeCell ref="BA166:BG166"/>
    <mergeCell ref="BH166:BN166"/>
    <mergeCell ref="BO166:BU166"/>
    <mergeCell ref="BV166:CB166"/>
    <mergeCell ref="CE166:CF166"/>
    <mergeCell ref="IF3:IF4"/>
    <mergeCell ref="IH3:IH4"/>
    <mergeCell ref="II3:II4"/>
    <mergeCell ref="D166:J166"/>
    <mergeCell ref="K166:Q166"/>
    <mergeCell ref="R166:X166"/>
    <mergeCell ref="Y166:AE166"/>
    <mergeCell ref="AF166:AL166"/>
    <mergeCell ref="AM166:AS166"/>
    <mergeCell ref="HF3:HL3"/>
    <mergeCell ref="HM3:HS3"/>
    <mergeCell ref="HU3:IA3"/>
    <mergeCell ref="IC3:IC4"/>
    <mergeCell ref="ID3:ID4"/>
    <mergeCell ref="IE3:IE4"/>
    <mergeCell ref="FQ3:FU3"/>
    <mergeCell ref="FW3:GC3"/>
    <mergeCell ref="GD3:GJ3"/>
    <mergeCell ref="GK3:GQ3"/>
    <mergeCell ref="GR3:GX3"/>
    <mergeCell ref="GY3:HE3"/>
    <mergeCell ref="DZ3:EF3"/>
    <mergeCell ref="EG3:EM3"/>
    <mergeCell ref="EN3:ET3"/>
    <mergeCell ref="EU3:FA3"/>
    <mergeCell ref="FB3:FH3"/>
    <mergeCell ref="FI3:FO3"/>
    <mergeCell ref="CJ3:CP3"/>
    <mergeCell ref="CQ3:CW3"/>
    <mergeCell ref="CX3:DD3"/>
    <mergeCell ref="DE3:DK3"/>
    <mergeCell ref="DL3:DR3"/>
    <mergeCell ref="DS3:DY3"/>
    <mergeCell ref="AT3:AZ3"/>
    <mergeCell ref="BA3:BG3"/>
    <mergeCell ref="BH3:BN3"/>
    <mergeCell ref="BO3:BU3"/>
    <mergeCell ref="BV3:CB3"/>
    <mergeCell ref="CD3:CE3"/>
    <mergeCell ref="IC1:ID2"/>
    <mergeCell ref="IE1:II2"/>
    <mergeCell ref="CE2:CF2"/>
    <mergeCell ref="D3:J3"/>
    <mergeCell ref="K3:Q3"/>
    <mergeCell ref="R3:X3"/>
    <mergeCell ref="Y3:AE3"/>
    <mergeCell ref="AF3:AL3"/>
    <mergeCell ref="AM3:AS3"/>
    <mergeCell ref="A1:C2"/>
    <mergeCell ref="HE1:HE2"/>
    <mergeCell ref="HL1:HL2"/>
    <mergeCell ref="HS1:HS2"/>
    <mergeCell ref="HU1:IA2"/>
  </mergeCells>
  <conditionalFormatting sqref="CX33:DD33 CJ33:CU33 DR12:DR13 DE12:DP13 DE131:DR131 CJ12:DD17 A58:C75 DE132:DK132 CJ47:DD57 CJ46:CW46 DL110:DR110 DE133:DR133 CJ18:CW18 A26:C30 CJ5:DR5 CJ92:DD108 DE114:DR115 EU81:FC81 EM15:FH16 EM22:FH23 EM125:FH130 EM154:FH157 EM25:FH25 EM132:FH134 EM145:FH147 EM115:FH117 EM149:FH151 EM159:FH160 ER82:FC85 ER88:FC90 EM113:FC113 ET91:FC91 EM140:FH142 EG42:FH46 EG48:FH49 EG54:FH56 EG58:FH75 EG77:EH77 EM79:FC80 EN14:FH14 EN26:FC27 EN33:FH33 EU110:FH110 EU47:FH47 EU53:FH53 EU78:FC78 EU86:FC87 EU122:FH122 EU124:FH124 FB50:FH52 FB135:FH139 FB12:FH13 FB153:FH153 FB39:FH39 FB17:FH21 EU92:FH96 FB98:FH105 EN106:FH107 CJ32:DR32 EG28:EH31 CJ7:CK7 CN7:CR7 CJ11:CK11 CN11:CR11 CL7:CM11 CJ31:CK31 CN31:CR31 CL26:CM31 CU11:CY11 CU7:CY7 CS7:CT11 CU31:CY31 CS26:CT31 CU76:CY77 CU78:CW78 CU79:CY91 CJ76:CT91 CJ109:CT109 DB7:DF7 DB11:DF11 CZ7:DA11 CZ26:DA31 CJ34:DD34 CJ40:DD45 DB79:DD91 DB76:DD77 CZ76:DA91 CV109:DD109 CJ111:DD160 CJ6:DI6 DG7:DH11 DB31:DF31 DG26:DH31 DE113:DF113 DG111:DH113 DL6:DR6 DI7:DR7 DI31:DR31 DE33:DR34 DE40:DR57 DE76:DR109 DI113:DR113 EK28:FC31 FD26:FH31 EN36:FH37 FD40:FE41 FD76:FH91 FB108:FH109 FF113:FH113 FD111:FE113 EK77:FC77 EU76:FC76 IG58:IG96 IG5:IG23 IG124:IG130 IG132:IG142 IG145:IG147 IG115:IG117 IG149:IG151 IG159:IG160 IG113 IG42:IG56 IG25:IG33 IG36:IG37 IG98:IG110 IG122 IG153:IG157 IG39 EM5:FH6 A76:CC160 A5:CC25 A38:CC49 A37:BB37 BE37:CC37 A51:CC57 A50:BC50 BE50:CC50 EN9:FH11 FN39:FO39 FL39 DI11:DR11 DE14:DK17 CJ19:DK25 DE117:DR118 DE116:DK116 DE121:DR121 DE119:DK120 DE124:DR125 DE122:DK123 DE128:DR129 DE126:DK127 DE135:DR137 DE134:DK134 DE140:DR142 DE138:DK139 DE144:DR148 DE143:DK143 DE150:DR160 DE149:DK149 GI39:GJ39 GG39 CD5:CI34 IE37:IE161 IE7:IF36 IF37:IF160 FQ5:FU160 CD37:CI151 CD35:DR36 BH58:BI75 A31:CC36 CJ37:DR38 GY5:HS5 GY14:HS20 GY22:HS25 GY34:HE34 GY37:HE37 GY39:HE39 GY41:HS57 GY59:HS66 GY69:HS83 GY89:HS89 GY91:HS96 GY102:HS105 GY154:HS160 GY114:HE114 GY118:HL118 GY120:HL120 GY6:HE8 GY12:HE13 GY32:HS32 GY26:HE30 GY86:HL86 GY85:HE85 GY88:HE88 GY116:HE117 GY121:HE121 GY129:HE131 GY133:HE134 GY136:HE139 GY151:HS151 GY145:HE145 GY31:HJ31 HL31:HS31 GY101:HE101 GY106:HE106 IH5:II160 GY110:HS112 GY67:HL67 GY84:HL84 GY122:HL123 GY125:HL128 GY140:HL144 GY146:HL150 HU5:ID160">
    <cfRule type="expression" priority="116" dxfId="0" stopIfTrue="1">
      <formula>MOD(ROW(),2)=1</formula>
    </cfRule>
  </conditionalFormatting>
  <conditionalFormatting sqref="DQ13">
    <cfRule type="expression" priority="115" dxfId="0" stopIfTrue="1">
      <formula>MOD(ROW(),2)=1</formula>
    </cfRule>
  </conditionalFormatting>
  <conditionalFormatting sqref="EG33:EL33 EG14:EL20 EG36:EH36 EG138:EL160 EG22:EL25 EG38:EL38 EG78:EH91 EG92:EL108 EG26:EH27 EK26:EL27 EK36:EL36 EK78:EL91 EG110:EL110 EG109:EH109 EK109:EL109 EG114:EL136 EG111:EH113 EK111:EL113">
    <cfRule type="expression" priority="114" dxfId="0" stopIfTrue="1">
      <formula>MOD(ROW(),2)=1</formula>
    </cfRule>
  </conditionalFormatting>
  <conditionalFormatting sqref="EM33 EM83:EO85 EM36 EM38 EM26:EM27 EM14 EM86 EM97:ET100 EM92:EM96 EM110 EM123:ET123 EM121:EM122 EM124 EM152:EM153 EM101:EM107 EM18:FA18 EM17:ET17 EM20:FA20 EM19:ET19 EM24:ET24 EM87:EO91 EM108:ET108 EM131:ET131 EM138:ET139 EM136:ET136 EM143:ET143 EM111:FA112 EM114:FA114 EM118:FA120 EM135:FA135 EM144:FA144 EM148:FA148 EM158:FA158 ER87:ET87 EM109:FA109 ER91">
    <cfRule type="expression" priority="113" dxfId="0" stopIfTrue="1">
      <formula>MOD(ROW(),2)=1</formula>
    </cfRule>
  </conditionalFormatting>
  <conditionalFormatting sqref="EG5:EL6 EI7:EJ11 EI26:EJ31 EI36:EJ36 EI41:EJ41 EI76:EJ91 EI109:EJ109 EI111:EJ113">
    <cfRule type="expression" priority="112" dxfId="0" stopIfTrue="1">
      <formula>MOD(ROW(),2)=1</formula>
    </cfRule>
  </conditionalFormatting>
  <conditionalFormatting sqref="EM78 EG76:EH76 EG47:EM47 EG51:FA51 EG50:EM50 EG53:EM53 EM82:EO82 EM81 EG52:ET52 EG57:ET57 EP82:EQ85 EP87:EQ91 EG41:EH41 EK41:FA41 EK76:EM76">
    <cfRule type="expression" priority="111" dxfId="0" stopIfTrue="1">
      <formula>MOD(ROW(),2)=1</formula>
    </cfRule>
  </conditionalFormatting>
  <conditionalFormatting sqref="EG32:FA32">
    <cfRule type="expression" priority="110" dxfId="0" stopIfTrue="1">
      <formula>MOD(ROW(),2)=1</formula>
    </cfRule>
  </conditionalFormatting>
  <conditionalFormatting sqref="EN12:ET13">
    <cfRule type="expression" priority="109" dxfId="0" stopIfTrue="1">
      <formula>MOD(ROW(),2)=1</formula>
    </cfRule>
  </conditionalFormatting>
  <conditionalFormatting sqref="EN34:ET34">
    <cfRule type="expression" priority="108" dxfId="0" stopIfTrue="1">
      <formula>MOD(ROW(),2)=1</formula>
    </cfRule>
  </conditionalFormatting>
  <conditionalFormatting sqref="EN38:FA38">
    <cfRule type="expression" priority="107" dxfId="0" stopIfTrue="1">
      <formula>MOD(ROW(),2)=1</formula>
    </cfRule>
  </conditionalFormatting>
  <conditionalFormatting sqref="EN101:FA105">
    <cfRule type="expression" priority="106" dxfId="0" stopIfTrue="1">
      <formula>MOD(ROW(),2)=1</formula>
    </cfRule>
  </conditionalFormatting>
  <conditionalFormatting sqref="EN110:ET110">
    <cfRule type="expression" priority="105" dxfId="0" stopIfTrue="1">
      <formula>MOD(ROW(),2)=1</formula>
    </cfRule>
  </conditionalFormatting>
  <conditionalFormatting sqref="EU35:FA35">
    <cfRule type="expression" priority="104" dxfId="0" stopIfTrue="1">
      <formula>MOD(ROW(),2)=1</formula>
    </cfRule>
  </conditionalFormatting>
  <conditionalFormatting sqref="EU137:FA137">
    <cfRule type="expression" priority="103" dxfId="0" stopIfTrue="1">
      <formula>MOD(ROW(),2)=1</formula>
    </cfRule>
  </conditionalFormatting>
  <conditionalFormatting sqref="ES91">
    <cfRule type="expression" priority="102" dxfId="0" stopIfTrue="1">
      <formula>MOD(ROW(),2)=1</formula>
    </cfRule>
  </conditionalFormatting>
  <conditionalFormatting sqref="FJ8:FO8">
    <cfRule type="expression" priority="99" dxfId="0" stopIfTrue="1">
      <formula>MOD(ROW(),2)=1</formula>
    </cfRule>
  </conditionalFormatting>
  <conditionalFormatting sqref="CD152:CH160">
    <cfRule type="expression" priority="101" dxfId="0" stopIfTrue="1">
      <formula>MOD(ROW(),2)=1</formula>
    </cfRule>
  </conditionalFormatting>
  <conditionalFormatting sqref="FI151:FO151 FI33:FO33 FI42:FO47 FI153:FO157 FI25:FO31 FI9:FO16 FI98:FO110 FI113:FO113 FI58:FO91 FI5:FO6 FI159:FO160 FI49:FO56 FI18:FO23">
    <cfRule type="expression" priority="100" dxfId="0" stopIfTrue="1">
      <formula>MOD(ROW(),2)=1</formula>
    </cfRule>
  </conditionalFormatting>
  <conditionalFormatting sqref="FI34:FO34 FI41:FO41 FI39:FK39 FI36:FO38">
    <cfRule type="expression" priority="97" dxfId="0" stopIfTrue="1">
      <formula>MOD(ROW(),2)=1</formula>
    </cfRule>
  </conditionalFormatting>
  <conditionalFormatting sqref="IE5:IF6">
    <cfRule type="expression" priority="98" dxfId="0" stopIfTrue="1">
      <formula>MOD(ROW(),2)=1</formula>
    </cfRule>
  </conditionalFormatting>
  <conditionalFormatting sqref="FI152:FO152">
    <cfRule type="expression" priority="96" dxfId="0" stopIfTrue="1">
      <formula>MOD(ROW(),2)=1</formula>
    </cfRule>
  </conditionalFormatting>
  <conditionalFormatting sqref="FI158:FO158">
    <cfRule type="expression" priority="95" dxfId="0" stopIfTrue="1">
      <formula>MOD(ROW(),2)=1</formula>
    </cfRule>
  </conditionalFormatting>
  <conditionalFormatting sqref="FW5:GC6 FW9:GC13 FW26:GC34 FW37:GC37 FW39:GC39 FW50:GC53 FW55:GC62 FW76:GC87 FW89:GC91 FW97:GC122 FW124:GC124 FW126:GC126 FW129:GC141 FW143:GC147 FW149:GC160">
    <cfRule type="expression" priority="94" dxfId="0" stopIfTrue="1">
      <formula>MOD(ROW(),2)=1</formula>
    </cfRule>
  </conditionalFormatting>
  <conditionalFormatting sqref="FW63:GC70">
    <cfRule type="expression" priority="93" dxfId="0" stopIfTrue="1">
      <formula>MOD(ROW(),2)=1</formula>
    </cfRule>
  </conditionalFormatting>
  <conditionalFormatting sqref="FW71:GC75">
    <cfRule type="expression" priority="92" dxfId="0" stopIfTrue="1">
      <formula>MOD(ROW(),2)=1</formula>
    </cfRule>
  </conditionalFormatting>
  <conditionalFormatting sqref="FW42:GC49">
    <cfRule type="expression" priority="91" dxfId="0" stopIfTrue="1">
      <formula>MOD(ROW(),2)=1</formula>
    </cfRule>
  </conditionalFormatting>
  <conditionalFormatting sqref="GD5:GJ6 GD12:GJ13 GD26:GJ34 GD50:GJ53 GD55:GJ55 GD90:GJ91 GD97:GJ107 GD126:GJ126 GD129:GJ129 GD144:GJ146 GD149:GJ160 GD57:GJ62 GD122:GJ122 GD131:GJ132 GD134:GJ134 GD136:GJ138 GD140:GJ140 GD109:GJ120 GD76:GJ87">
    <cfRule type="expression" priority="90" dxfId="0" stopIfTrue="1">
      <formula>MOD(ROW(),2)=1</formula>
    </cfRule>
  </conditionalFormatting>
  <conditionalFormatting sqref="GD63:GJ70">
    <cfRule type="expression" priority="89" dxfId="0" stopIfTrue="1">
      <formula>MOD(ROW(),2)=1</formula>
    </cfRule>
  </conditionalFormatting>
  <conditionalFormatting sqref="GD71:GJ75">
    <cfRule type="expression" priority="88" dxfId="0" stopIfTrue="1">
      <formula>MOD(ROW(),2)=1</formula>
    </cfRule>
  </conditionalFormatting>
  <conditionalFormatting sqref="GD42:GJ49">
    <cfRule type="expression" priority="87" dxfId="0" stopIfTrue="1">
      <formula>MOD(ROW(),2)=1</formula>
    </cfRule>
  </conditionalFormatting>
  <conditionalFormatting sqref="GD14:GJ16 GD18:GJ25">
    <cfRule type="expression" priority="86" dxfId="0" stopIfTrue="1">
      <formula>MOD(ROW(),2)=1</formula>
    </cfRule>
  </conditionalFormatting>
  <conditionalFormatting sqref="GD36:GJ36">
    <cfRule type="expression" priority="85" dxfId="0" stopIfTrue="1">
      <formula>MOD(ROW(),2)=1</formula>
    </cfRule>
  </conditionalFormatting>
  <conditionalFormatting sqref="GD37:GJ37 GD39:GF39 GD41:GJ41">
    <cfRule type="expression" priority="84" dxfId="0" stopIfTrue="1">
      <formula>MOD(ROW(),2)=1</formula>
    </cfRule>
  </conditionalFormatting>
  <conditionalFormatting sqref="GD38:GJ38">
    <cfRule type="expression" priority="83" dxfId="0" stopIfTrue="1">
      <formula>MOD(ROW(),2)=1</formula>
    </cfRule>
  </conditionalFormatting>
  <conditionalFormatting sqref="GD54:GJ54">
    <cfRule type="expression" priority="82" dxfId="0" stopIfTrue="1">
      <formula>MOD(ROW(),2)=1</formula>
    </cfRule>
  </conditionalFormatting>
  <conditionalFormatting sqref="GD88:GJ88">
    <cfRule type="expression" priority="81" dxfId="0" stopIfTrue="1">
      <formula>MOD(ROW(),2)=1</formula>
    </cfRule>
  </conditionalFormatting>
  <conditionalFormatting sqref="GD35:GJ35">
    <cfRule type="expression" priority="76" dxfId="0" stopIfTrue="1">
      <formula>MOD(ROW(),2)=1</formula>
    </cfRule>
  </conditionalFormatting>
  <conditionalFormatting sqref="GD89:GJ89">
    <cfRule type="expression" priority="80" dxfId="0" stopIfTrue="1">
      <formula>MOD(ROW(),2)=1</formula>
    </cfRule>
  </conditionalFormatting>
  <conditionalFormatting sqref="GD92:GJ96">
    <cfRule type="expression" priority="79" dxfId="0" stopIfTrue="1">
      <formula>MOD(ROW(),2)=1</formula>
    </cfRule>
  </conditionalFormatting>
  <conditionalFormatting sqref="GD127:GJ128">
    <cfRule type="expression" priority="78" dxfId="0" stopIfTrue="1">
      <formula>MOD(ROW(),2)=1</formula>
    </cfRule>
  </conditionalFormatting>
  <conditionalFormatting sqref="GD142:GJ142">
    <cfRule type="expression" priority="77" dxfId="0" stopIfTrue="1">
      <formula>MOD(ROW(),2)=1</formula>
    </cfRule>
  </conditionalFormatting>
  <conditionalFormatting sqref="GD108:GJ108">
    <cfRule type="expression" priority="75" dxfId="0" stopIfTrue="1">
      <formula>MOD(ROW(),2)=1</formula>
    </cfRule>
  </conditionalFormatting>
  <conditionalFormatting sqref="GD9:GJ9 GD11:GJ11">
    <cfRule type="expression" priority="74" dxfId="0" stopIfTrue="1">
      <formula>MOD(ROW(),2)=1</formula>
    </cfRule>
  </conditionalFormatting>
  <conditionalFormatting sqref="GD10:GJ10">
    <cfRule type="expression" priority="73" dxfId="0" stopIfTrue="1">
      <formula>MOD(ROW(),2)=1</formula>
    </cfRule>
  </conditionalFormatting>
  <conditionalFormatting sqref="GP39:GQ39">
    <cfRule type="expression" priority="72" dxfId="0" stopIfTrue="1">
      <formula>MOD(ROW(),2)=1</formula>
    </cfRule>
  </conditionalFormatting>
  <conditionalFormatting sqref="GK5:GQ6 GK12:GQ13 GK27:GQ30 GK34:GQ34 GK50:GQ53 GK55:GQ55 GK76:GQ87 GK90:GQ91 GK97:GQ100 GK126:GQ126 GK129:GQ129 GK145:GQ146 GK149:GQ151 GK57:GQ62 GK131:GQ131 GK137:GQ138 GK109:GQ112 GK107:GQ107 GK114:GQ120 GK154:GQ160">
    <cfRule type="expression" priority="71" dxfId="0" stopIfTrue="1">
      <formula>MOD(ROW(),2)=1</formula>
    </cfRule>
  </conditionalFormatting>
  <conditionalFormatting sqref="GK63:GQ70">
    <cfRule type="expression" priority="70" dxfId="0" stopIfTrue="1">
      <formula>MOD(ROW(),2)=1</formula>
    </cfRule>
  </conditionalFormatting>
  <conditionalFormatting sqref="GK71:GQ74">
    <cfRule type="expression" priority="69" dxfId="0" stopIfTrue="1">
      <formula>MOD(ROW(),2)=1</formula>
    </cfRule>
  </conditionalFormatting>
  <conditionalFormatting sqref="GK42:GQ49">
    <cfRule type="expression" priority="68" dxfId="0" stopIfTrue="1">
      <formula>MOD(ROW(),2)=1</formula>
    </cfRule>
  </conditionalFormatting>
  <conditionalFormatting sqref="GK15:GQ16 GK18:GQ23 GK25:GQ25 GK24:GP24">
    <cfRule type="expression" priority="67" dxfId="0" stopIfTrue="1">
      <formula>MOD(ROW(),2)=1</formula>
    </cfRule>
  </conditionalFormatting>
  <conditionalFormatting sqref="GK36:GQ36">
    <cfRule type="expression" priority="66" dxfId="0" stopIfTrue="1">
      <formula>MOD(ROW(),2)=1</formula>
    </cfRule>
  </conditionalFormatting>
  <conditionalFormatting sqref="GK37:GQ37 GK39:GM39 GK41:GQ41">
    <cfRule type="expression" priority="65" dxfId="0" stopIfTrue="1">
      <formula>MOD(ROW(),2)=1</formula>
    </cfRule>
  </conditionalFormatting>
  <conditionalFormatting sqref="GK38:GQ38">
    <cfRule type="expression" priority="64" dxfId="0" stopIfTrue="1">
      <formula>MOD(ROW(),2)=1</formula>
    </cfRule>
  </conditionalFormatting>
  <conditionalFormatting sqref="GK54:GQ54">
    <cfRule type="expression" priority="63" dxfId="0" stopIfTrue="1">
      <formula>MOD(ROW(),2)=1</formula>
    </cfRule>
  </conditionalFormatting>
  <conditionalFormatting sqref="GK88:GQ88">
    <cfRule type="expression" priority="62" dxfId="0" stopIfTrue="1">
      <formula>MOD(ROW(),2)=1</formula>
    </cfRule>
  </conditionalFormatting>
  <conditionalFormatting sqref="GK11:GQ11">
    <cfRule type="expression" priority="58" dxfId="0" stopIfTrue="1">
      <formula>MOD(ROW(),2)=1</formula>
    </cfRule>
  </conditionalFormatting>
  <conditionalFormatting sqref="GK89:GQ89">
    <cfRule type="expression" priority="61" dxfId="0" stopIfTrue="1">
      <formula>MOD(ROW(),2)=1</formula>
    </cfRule>
  </conditionalFormatting>
  <conditionalFormatting sqref="GK92:GQ96">
    <cfRule type="expression" priority="60" dxfId="0" stopIfTrue="1">
      <formula>MOD(ROW(),2)=1</formula>
    </cfRule>
  </conditionalFormatting>
  <conditionalFormatting sqref="GK128:GQ128">
    <cfRule type="expression" priority="59" dxfId="0" stopIfTrue="1">
      <formula>MOD(ROW(),2)=1</formula>
    </cfRule>
  </conditionalFormatting>
  <conditionalFormatting sqref="GK17:GQ17">
    <cfRule type="expression" priority="56" dxfId="0" stopIfTrue="1">
      <formula>MOD(ROW(),2)=1</formula>
    </cfRule>
  </conditionalFormatting>
  <conditionalFormatting sqref="GK7:GQ8">
    <cfRule type="expression" priority="57" dxfId="0" stopIfTrue="1">
      <formula>MOD(ROW(),2)=1</formula>
    </cfRule>
  </conditionalFormatting>
  <conditionalFormatting sqref="GK56:GQ56">
    <cfRule type="expression" priority="55" dxfId="0" stopIfTrue="1">
      <formula>MOD(ROW(),2)=1</formula>
    </cfRule>
  </conditionalFormatting>
  <conditionalFormatting sqref="GK121:GQ125">
    <cfRule type="expression" priority="54" dxfId="0" stopIfTrue="1">
      <formula>MOD(ROW(),2)=1</formula>
    </cfRule>
  </conditionalFormatting>
  <conditionalFormatting sqref="GK130:GQ130">
    <cfRule type="expression" priority="53" dxfId="0" stopIfTrue="1">
      <formula>MOD(ROW(),2)=1</formula>
    </cfRule>
  </conditionalFormatting>
  <conditionalFormatting sqref="GK133:GQ133 GK135:GQ135">
    <cfRule type="expression" priority="52" dxfId="0" stopIfTrue="1">
      <formula>MOD(ROW(),2)=1</formula>
    </cfRule>
  </conditionalFormatting>
  <conditionalFormatting sqref="GK132:GQ132 GK134:GQ134 GK136:GQ136">
    <cfRule type="expression" priority="51" dxfId="0" stopIfTrue="1">
      <formula>MOD(ROW(),2)=1</formula>
    </cfRule>
  </conditionalFormatting>
  <conditionalFormatting sqref="GK139:GQ144">
    <cfRule type="expression" priority="50" dxfId="0" stopIfTrue="1">
      <formula>MOD(ROW(),2)=1</formula>
    </cfRule>
  </conditionalFormatting>
  <conditionalFormatting sqref="GK147:GQ148">
    <cfRule type="expression" priority="49" dxfId="0" stopIfTrue="1">
      <formula>MOD(ROW(),2)=1</formula>
    </cfRule>
  </conditionalFormatting>
  <conditionalFormatting sqref="GK153:GN153 GP153:GQ153">
    <cfRule type="expression" priority="48" dxfId="0" stopIfTrue="1">
      <formula>MOD(ROW(),2)=1</formula>
    </cfRule>
  </conditionalFormatting>
  <conditionalFormatting sqref="GO153">
    <cfRule type="expression" priority="47" dxfId="0" stopIfTrue="1">
      <formula>MOD(ROW(),2)=1</formula>
    </cfRule>
  </conditionalFormatting>
  <conditionalFormatting sqref="GK31:GQ31">
    <cfRule type="expression" priority="46" dxfId="0" stopIfTrue="1">
      <formula>MOD(ROW(),2)=1</formula>
    </cfRule>
  </conditionalFormatting>
  <conditionalFormatting sqref="GK108:GQ108">
    <cfRule type="expression" priority="45" dxfId="0" stopIfTrue="1">
      <formula>MOD(ROW(),2)=1</formula>
    </cfRule>
  </conditionalFormatting>
  <conditionalFormatting sqref="GW39:GX39">
    <cfRule type="expression" priority="44" dxfId="0" stopIfTrue="1">
      <formula>MOD(ROW(),2)=1</formula>
    </cfRule>
  </conditionalFormatting>
  <conditionalFormatting sqref="GR5:GX6 GR12:GX13 GR27:GX30 GR50:GX53 GR55:GX55 GR76:GX87 GR90:GX91 GR97:GX97 GR126:GX126 GR129:GX129 GR145:GX146 GR149:GX151 GR57:GX59 GR131:GX131 GR137:GX138 GR109:GX112 GR107:GX107 GR114:GX119 GR154:GX157 GR159:GX160 GR99:GX99 GR61:GX62 GR60:GW60">
    <cfRule type="expression" priority="43" dxfId="0" stopIfTrue="1">
      <formula>MOD(ROW(),2)=1</formula>
    </cfRule>
  </conditionalFormatting>
  <conditionalFormatting sqref="GR63:GX70">
    <cfRule type="expression" priority="42" dxfId="0" stopIfTrue="1">
      <formula>MOD(ROW(),2)=1</formula>
    </cfRule>
  </conditionalFormatting>
  <conditionalFormatting sqref="GR71:GX74">
    <cfRule type="expression" priority="41" dxfId="0" stopIfTrue="1">
      <formula>MOD(ROW(),2)=1</formula>
    </cfRule>
  </conditionalFormatting>
  <conditionalFormatting sqref="GR42:GX49">
    <cfRule type="expression" priority="40" dxfId="0" stopIfTrue="1">
      <formula>MOD(ROW(),2)=1</formula>
    </cfRule>
  </conditionalFormatting>
  <conditionalFormatting sqref="GR15:GX16 GR18:GX23 GR25:GX25 GR24:GW24">
    <cfRule type="expression" priority="39" dxfId="0" stopIfTrue="1">
      <formula>MOD(ROW(),2)=1</formula>
    </cfRule>
  </conditionalFormatting>
  <conditionalFormatting sqref="GR36:GX36">
    <cfRule type="expression" priority="38" dxfId="0" stopIfTrue="1">
      <formula>MOD(ROW(),2)=1</formula>
    </cfRule>
  </conditionalFormatting>
  <conditionalFormatting sqref="GR37:GX37 GR39:GT39 GR41:GX41">
    <cfRule type="expression" priority="37" dxfId="0" stopIfTrue="1">
      <formula>MOD(ROW(),2)=1</formula>
    </cfRule>
  </conditionalFormatting>
  <conditionalFormatting sqref="GR54:GX54">
    <cfRule type="expression" priority="36" dxfId="0" stopIfTrue="1">
      <formula>MOD(ROW(),2)=1</formula>
    </cfRule>
  </conditionalFormatting>
  <conditionalFormatting sqref="GR88:GX88">
    <cfRule type="expression" priority="35" dxfId="0" stopIfTrue="1">
      <formula>MOD(ROW(),2)=1</formula>
    </cfRule>
  </conditionalFormatting>
  <conditionalFormatting sqref="GR89:GX89">
    <cfRule type="expression" priority="34" dxfId="0" stopIfTrue="1">
      <formula>MOD(ROW(),2)=1</formula>
    </cfRule>
  </conditionalFormatting>
  <conditionalFormatting sqref="GR92:GX93 GR95:GX96 GR94:GW94">
    <cfRule type="expression" priority="33" dxfId="0" stopIfTrue="1">
      <formula>MOD(ROW(),2)=1</formula>
    </cfRule>
  </conditionalFormatting>
  <conditionalFormatting sqref="GR128:GW128">
    <cfRule type="expression" priority="32" dxfId="0" stopIfTrue="1">
      <formula>MOD(ROW(),2)=1</formula>
    </cfRule>
  </conditionalFormatting>
  <conditionalFormatting sqref="GR17:GX17">
    <cfRule type="expression" priority="30" dxfId="0" stopIfTrue="1">
      <formula>MOD(ROW(),2)=1</formula>
    </cfRule>
  </conditionalFormatting>
  <conditionalFormatting sqref="GR8:GX8">
    <cfRule type="expression" priority="31" dxfId="0" stopIfTrue="1">
      <formula>MOD(ROW(),2)=1</formula>
    </cfRule>
  </conditionalFormatting>
  <conditionalFormatting sqref="GR56:GX56">
    <cfRule type="expression" priority="29" dxfId="0" stopIfTrue="1">
      <formula>MOD(ROW(),2)=1</formula>
    </cfRule>
  </conditionalFormatting>
  <conditionalFormatting sqref="GR121:GX125">
    <cfRule type="expression" priority="28" dxfId="0" stopIfTrue="1">
      <formula>MOD(ROW(),2)=1</formula>
    </cfRule>
  </conditionalFormatting>
  <conditionalFormatting sqref="GR133:GX133 GR135:GX135">
    <cfRule type="expression" priority="27" dxfId="0" stopIfTrue="1">
      <formula>MOD(ROW(),2)=1</formula>
    </cfRule>
  </conditionalFormatting>
  <conditionalFormatting sqref="GR132:GX132 GR134:GX134 GR136:GX136">
    <cfRule type="expression" priority="26" dxfId="0" stopIfTrue="1">
      <formula>MOD(ROW(),2)=1</formula>
    </cfRule>
  </conditionalFormatting>
  <conditionalFormatting sqref="GR140:GX144">
    <cfRule type="expression" priority="25" dxfId="0" stopIfTrue="1">
      <formula>MOD(ROW(),2)=1</formula>
    </cfRule>
  </conditionalFormatting>
  <conditionalFormatting sqref="GR147:GX148">
    <cfRule type="expression" priority="24" dxfId="0" stopIfTrue="1">
      <formula>MOD(ROW(),2)=1</formula>
    </cfRule>
  </conditionalFormatting>
  <conditionalFormatting sqref="GR153:GU153 GW153:GX153">
    <cfRule type="expression" priority="23" dxfId="0" stopIfTrue="1">
      <formula>MOD(ROW(),2)=1</formula>
    </cfRule>
  </conditionalFormatting>
  <conditionalFormatting sqref="GV153">
    <cfRule type="expression" priority="22" dxfId="0" stopIfTrue="1">
      <formula>MOD(ROW(),2)=1</formula>
    </cfRule>
  </conditionalFormatting>
  <conditionalFormatting sqref="GR31:GX31">
    <cfRule type="expression" priority="21" dxfId="0" stopIfTrue="1">
      <formula>MOD(ROW(),2)=1</formula>
    </cfRule>
  </conditionalFormatting>
  <conditionalFormatting sqref="GR108:GW108">
    <cfRule type="expression" priority="20" dxfId="0" stopIfTrue="1">
      <formula>MOD(ROW(),2)=1</formula>
    </cfRule>
  </conditionalFormatting>
  <conditionalFormatting sqref="GX128">
    <cfRule type="expression" priority="19" dxfId="0" stopIfTrue="1">
      <formula>MOD(ROW(),2)=1</formula>
    </cfRule>
  </conditionalFormatting>
  <conditionalFormatting sqref="GX94">
    <cfRule type="expression" priority="18" dxfId="0" stopIfTrue="1">
      <formula>MOD(ROW(),2)=1</formula>
    </cfRule>
  </conditionalFormatting>
  <conditionalFormatting sqref="GX24">
    <cfRule type="expression" priority="17" dxfId="0" stopIfTrue="1">
      <formula>MOD(ROW(),2)=1</formula>
    </cfRule>
  </conditionalFormatting>
  <conditionalFormatting sqref="HF58:HS58">
    <cfRule type="expression" priority="16" dxfId="0" stopIfTrue="1">
      <formula>MOD(ROW(),2)=1</formula>
    </cfRule>
  </conditionalFormatting>
  <conditionalFormatting sqref="HF68:HS68">
    <cfRule type="expression" priority="15" dxfId="0" stopIfTrue="1">
      <formula>MOD(ROW(),2)=1</formula>
    </cfRule>
  </conditionalFormatting>
  <conditionalFormatting sqref="HF33:HS37 HF38:HL39">
    <cfRule type="expression" priority="14" dxfId="0" stopIfTrue="1">
      <formula>MOD(ROW(),2)=1</formula>
    </cfRule>
  </conditionalFormatting>
  <conditionalFormatting sqref="HK31">
    <cfRule type="expression" priority="13" dxfId="0" stopIfTrue="1">
      <formula>MOD(ROW(),2)=1</formula>
    </cfRule>
  </conditionalFormatting>
  <conditionalFormatting sqref="HF97:HS101">
    <cfRule type="expression" priority="12" dxfId="0" stopIfTrue="1">
      <formula>MOD(ROW(),2)=1</formula>
    </cfRule>
  </conditionalFormatting>
  <conditionalFormatting sqref="HF106:HS107">
    <cfRule type="expression" priority="11" dxfId="0" stopIfTrue="1">
      <formula>MOD(ROW(),2)=1</formula>
    </cfRule>
  </conditionalFormatting>
  <conditionalFormatting sqref="HF124:HL124">
    <cfRule type="expression" priority="10" dxfId="0" stopIfTrue="1">
      <formula>MOD(ROW(),2)=1</formula>
    </cfRule>
  </conditionalFormatting>
  <conditionalFormatting sqref="HF138:HL138 HF132:HL133 HF135:HL136">
    <cfRule type="expression" priority="9" dxfId="0" stopIfTrue="1">
      <formula>MOD(ROW(),2)=1</formula>
    </cfRule>
  </conditionalFormatting>
  <conditionalFormatting sqref="HF152:HS152">
    <cfRule type="expression" priority="8" dxfId="0" stopIfTrue="1">
      <formula>MOD(ROW(),2)=1</formula>
    </cfRule>
  </conditionalFormatting>
  <conditionalFormatting sqref="HF153:HL153">
    <cfRule type="expression" priority="7" dxfId="0" stopIfTrue="1">
      <formula>MOD(ROW(),2)=1</formula>
    </cfRule>
  </conditionalFormatting>
  <conditionalFormatting sqref="HM12:HS13">
    <cfRule type="expression" priority="6" dxfId="0" stopIfTrue="1">
      <formula>MOD(ROW(),2)=1</formula>
    </cfRule>
  </conditionalFormatting>
  <conditionalFormatting sqref="HM6:HS6">
    <cfRule type="expression" priority="5" dxfId="0" stopIfTrue="1">
      <formula>MOD(ROW(),2)=1</formula>
    </cfRule>
  </conditionalFormatting>
  <conditionalFormatting sqref="HM21:HS21">
    <cfRule type="expression" priority="4" dxfId="0" stopIfTrue="1">
      <formula>MOD(ROW(),2)=1</formula>
    </cfRule>
  </conditionalFormatting>
  <conditionalFormatting sqref="HM26:HS30">
    <cfRule type="expression" priority="3" dxfId="0" stopIfTrue="1">
      <formula>MOD(ROW(),2)=1</formula>
    </cfRule>
  </conditionalFormatting>
  <conditionalFormatting sqref="HM84:HS88">
    <cfRule type="expression" priority="2" dxfId="0" stopIfTrue="1">
      <formula>MOD(ROW(),2)=1</formula>
    </cfRule>
  </conditionalFormatting>
  <conditionalFormatting sqref="HM90:HS90">
    <cfRule type="expression" priority="1" dxfId="0" stopIfTrue="1">
      <formula>MOD(ROW(),2)=1</formula>
    </cfRule>
  </conditionalFormatting>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Chandler</dc:creator>
  <cp:keywords/>
  <dc:description/>
  <cp:lastModifiedBy>Emily Chandler</cp:lastModifiedBy>
  <dcterms:created xsi:type="dcterms:W3CDTF">2013-11-07T14:43:53Z</dcterms:created>
  <dcterms:modified xsi:type="dcterms:W3CDTF">2013-11-07T14:48:34Z</dcterms:modified>
  <cp:category/>
  <cp:version/>
  <cp:contentType/>
  <cp:contentStatus/>
</cp:coreProperties>
</file>